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9555" windowHeight="7485"/>
  </bookViews>
  <sheets>
    <sheet name="BRODHEAD" sheetId="1" r:id="rId1"/>
    <sheet name="MCMICHAEL" sheetId="2" r:id="rId2"/>
  </sheets>
  <definedNames>
    <definedName name="_xlnm.Print_Area" localSheetId="0">BRODHEAD!$A$1:$AC$32</definedName>
  </definedNames>
  <calcPr calcId="145621"/>
</workbook>
</file>

<file path=xl/calcChain.xml><?xml version="1.0" encoding="utf-8"?>
<calcChain xmlns="http://schemas.openxmlformats.org/spreadsheetml/2006/main">
  <c r="AE10" i="2" l="1"/>
  <c r="AE38" i="2"/>
  <c r="AE36" i="2"/>
  <c r="AE34" i="2"/>
  <c r="AE32" i="2"/>
  <c r="AE30" i="2"/>
  <c r="AE28" i="2"/>
  <c r="AE26" i="2"/>
  <c r="AE24" i="2"/>
  <c r="AE22" i="2"/>
  <c r="AE20" i="2"/>
  <c r="AE18" i="2"/>
  <c r="AE12" i="2"/>
  <c r="AE14" i="2"/>
  <c r="AE16" i="2"/>
  <c r="O38" i="2"/>
  <c r="O36" i="2"/>
  <c r="O34" i="2"/>
  <c r="O32" i="2"/>
  <c r="O30" i="2"/>
  <c r="O28" i="2"/>
  <c r="O26" i="2"/>
  <c r="O24" i="2"/>
  <c r="O22" i="2"/>
  <c r="O20" i="2"/>
  <c r="O18" i="2"/>
  <c r="O16" i="2"/>
  <c r="O14" i="2"/>
  <c r="O12" i="2"/>
  <c r="O10" i="2"/>
  <c r="AB30" i="1" l="1"/>
  <c r="AB28" i="1"/>
  <c r="AB26" i="1"/>
  <c r="AB24" i="1"/>
  <c r="AB22" i="1"/>
  <c r="AB20" i="1"/>
  <c r="AB18" i="1"/>
  <c r="AB16" i="1"/>
  <c r="AB14" i="1"/>
  <c r="AB12" i="1"/>
  <c r="AB10" i="1"/>
  <c r="O30" i="1"/>
  <c r="O28" i="1"/>
  <c r="O26" i="1"/>
  <c r="O24" i="1"/>
  <c r="O22" i="1"/>
  <c r="O20" i="1"/>
  <c r="O18" i="1"/>
  <c r="O16" i="1"/>
  <c r="O14" i="1"/>
  <c r="O12" i="1"/>
  <c r="O10" i="1"/>
</calcChain>
</file>

<file path=xl/sharedStrings.xml><?xml version="1.0" encoding="utf-8"?>
<sst xmlns="http://schemas.openxmlformats.org/spreadsheetml/2006/main" count="232" uniqueCount="79">
  <si>
    <t>BWA SUMMER 2014 FECAL COLIFORM MONITORING</t>
  </si>
  <si>
    <t>(Lower Brodhead)</t>
  </si>
  <si>
    <t>DESCRIPTION</t>
  </si>
  <si>
    <t>BWBR01</t>
  </si>
  <si>
    <t>BWCR01</t>
  </si>
  <si>
    <t>BWBR03</t>
  </si>
  <si>
    <t>BWBR04</t>
  </si>
  <si>
    <t>BWSC01</t>
  </si>
  <si>
    <t>BWDP01</t>
  </si>
  <si>
    <t>NFWFBR01</t>
  </si>
  <si>
    <t>NFWFBR02</t>
  </si>
  <si>
    <t>NFWFBR03</t>
  </si>
  <si>
    <t>NFWFBR04</t>
  </si>
  <si>
    <t>NFWFBR05</t>
  </si>
  <si>
    <t>DATE:</t>
  </si>
  <si>
    <t>WEATHER:</t>
  </si>
  <si>
    <t>Brodhead Below Dansbury E.burg Side</t>
  </si>
  <si>
    <t>Brodhead Below Sambo</t>
  </si>
  <si>
    <t>Brodhead Above Sambo</t>
  </si>
  <si>
    <t>Brodhead Below Pinebrook STP</t>
  </si>
  <si>
    <t>Brodhead Below 191 Bride at Pinebrook</t>
  </si>
  <si>
    <t>Brodhead Below E.burg STP E.burg Side</t>
  </si>
  <si>
    <t>Brodhead Below Dansbury S.burg Side</t>
  </si>
  <si>
    <t>Brodhead Below E.burg STP S.burg side</t>
  </si>
  <si>
    <t>BWPO3</t>
  </si>
  <si>
    <t>BWWR1</t>
  </si>
  <si>
    <t>BWPO2</t>
  </si>
  <si>
    <t>BWFR2</t>
  </si>
  <si>
    <t>BWFR1</t>
  </si>
  <si>
    <t>BWLP1</t>
  </si>
  <si>
    <t>BWBM1</t>
  </si>
  <si>
    <t>BWPO1</t>
  </si>
  <si>
    <t>NFWFMCPK</t>
  </si>
  <si>
    <t>NFWFMC00</t>
  </si>
  <si>
    <t>NFWFMC01</t>
  </si>
  <si>
    <t>NFWFMC02</t>
  </si>
  <si>
    <t>NFWFMC03</t>
  </si>
  <si>
    <t>NFWFMC04</t>
  </si>
  <si>
    <t>NFWFMC05</t>
  </si>
  <si>
    <t>McMichael PMK's Backyard Below Glen Brook Country Club</t>
  </si>
  <si>
    <t>McMichael Above Labar Village &amp; APS Recycling</t>
  </si>
  <si>
    <t>McMichael Above Pocono</t>
  </si>
  <si>
    <t>Pocono Trib. at Bridge Street</t>
  </si>
  <si>
    <t>McMichael Below Pocono</t>
  </si>
  <si>
    <t>McMichael Rotary Creek Park</t>
  </si>
  <si>
    <t>McMichael Below S.burg STP S.burg Side</t>
  </si>
  <si>
    <t>McMichael Below S.burg STP Interstate 80 Side</t>
  </si>
  <si>
    <t>Overcast</t>
  </si>
  <si>
    <t>Sunny</t>
  </si>
  <si>
    <t>M Sunny</t>
  </si>
  <si>
    <t>High Count</t>
  </si>
  <si>
    <t>Wigwam Run Trib' at Schafer Schoolhouse Road</t>
  </si>
  <si>
    <t>Pocono Trib at Schafer Schoolhouse Road</t>
  </si>
  <si>
    <t>Flagler Run Trib' Above Stroud Mall, Below Lake</t>
  </si>
  <si>
    <t>Flagler Run Trib' Below Stroud Mall &amp; RT. 611</t>
  </si>
  <si>
    <t>Little Pocono Trib' Above Pocono, S.burg Stadium</t>
  </si>
  <si>
    <t>Big Meadow Run Trib' at Arlighton Diner, Below RT. 611</t>
  </si>
  <si>
    <t>Pocono Trib Above McMichael</t>
  </si>
  <si>
    <t>Cranberry Run Trib Confluence</t>
  </si>
  <si>
    <t>Sambo Creek Trib Confluence</t>
  </si>
  <si>
    <t>Dansbury Trib Confluence</t>
  </si>
  <si>
    <t>1st Period</t>
  </si>
  <si>
    <t>Geometric Mean</t>
  </si>
  <si>
    <t>2nd Period</t>
  </si>
  <si>
    <t>P Cloudy</t>
  </si>
  <si>
    <t>(Lower McMichael)</t>
  </si>
  <si>
    <t>McMichael Trib</t>
  </si>
  <si>
    <t>Pocono Trib'</t>
  </si>
  <si>
    <t>Brodhead Trib</t>
  </si>
  <si>
    <t>~</t>
  </si>
  <si>
    <t>No Samples</t>
  </si>
  <si>
    <t>Impaired</t>
  </si>
  <si>
    <t>Brodhead Below E.burg STP S.burg Side</t>
  </si>
  <si>
    <t>Brodhead Below E.burg STP E.burg side</t>
  </si>
  <si>
    <t>MCPK</t>
  </si>
  <si>
    <t>DEP funded</t>
  </si>
  <si>
    <t>Brodhead Below 191 Bridge at Pinebrook</t>
  </si>
  <si>
    <t>DEP Funded</t>
  </si>
  <si>
    <t>Grant Funded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</si>
</sst>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409]d\-mmm;@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rgb="FFFF151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D8CA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theme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theme="1"/>
      </left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thick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thick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mediumDashed">
        <color indexed="64"/>
      </left>
      <right style="thick">
        <color indexed="64"/>
      </right>
      <top style="thick">
        <color indexed="64"/>
      </top>
      <bottom/>
      <diagonal/>
    </border>
    <border>
      <left style="mediumDashed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ck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 style="thick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10"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0" fillId="0" borderId="2" xfId="0" applyBorder="1" applyAlignment="1"/>
    <xf numFmtId="0" fontId="2" fillId="0" borderId="22" xfId="0" applyFont="1" applyBorder="1" applyAlignment="1">
      <alignment horizontal="right" vertical="center"/>
    </xf>
    <xf numFmtId="0" fontId="9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 wrapText="1"/>
    </xf>
    <xf numFmtId="0" fontId="9" fillId="0" borderId="25" xfId="0" applyFont="1" applyBorder="1"/>
    <xf numFmtId="0" fontId="9" fillId="0" borderId="26" xfId="0" applyFont="1" applyBorder="1"/>
    <xf numFmtId="0" fontId="0" fillId="0" borderId="27" xfId="0" applyFont="1" applyBorder="1"/>
    <xf numFmtId="0" fontId="0" fillId="0" borderId="26" xfId="0" applyFont="1" applyBorder="1"/>
    <xf numFmtId="164" fontId="0" fillId="0" borderId="27" xfId="0" applyNumberFormat="1" applyFont="1" applyBorder="1"/>
    <xf numFmtId="164" fontId="0" fillId="0" borderId="26" xfId="0" applyNumberFormat="1" applyFont="1" applyBorder="1"/>
    <xf numFmtId="0" fontId="9" fillId="0" borderId="27" xfId="0" applyFont="1" applyBorder="1"/>
    <xf numFmtId="164" fontId="9" fillId="0" borderId="27" xfId="0" applyNumberFormat="1" applyFont="1" applyBorder="1"/>
    <xf numFmtId="164" fontId="9" fillId="0" borderId="26" xfId="0" applyNumberFormat="1" applyFont="1" applyBorder="1"/>
    <xf numFmtId="0" fontId="9" fillId="0" borderId="28" xfId="0" applyFont="1" applyBorder="1"/>
    <xf numFmtId="0" fontId="4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1" fillId="0" borderId="0" xfId="1" applyBorder="1" applyAlignment="1" applyProtection="1">
      <alignment vertical="center"/>
    </xf>
    <xf numFmtId="0" fontId="9" fillId="7" borderId="39" xfId="0" applyFont="1" applyFill="1" applyBorder="1" applyAlignment="1">
      <alignment horizontal="right"/>
    </xf>
    <xf numFmtId="0" fontId="9" fillId="7" borderId="26" xfId="0" applyFont="1" applyFill="1" applyBorder="1" applyAlignment="1">
      <alignment horizontal="right"/>
    </xf>
    <xf numFmtId="0" fontId="9" fillId="7" borderId="27" xfId="0" applyFont="1" applyFill="1" applyBorder="1" applyAlignment="1">
      <alignment horizontal="right"/>
    </xf>
    <xf numFmtId="164" fontId="9" fillId="7" borderId="25" xfId="0" applyNumberFormat="1" applyFont="1" applyFill="1" applyBorder="1"/>
    <xf numFmtId="164" fontId="9" fillId="7" borderId="26" xfId="0" applyNumberFormat="1" applyFont="1" applyFill="1" applyBorder="1"/>
    <xf numFmtId="164" fontId="0" fillId="7" borderId="27" xfId="0" applyNumberFormat="1" applyFont="1" applyFill="1" applyBorder="1"/>
    <xf numFmtId="164" fontId="0" fillId="7" borderId="26" xfId="0" applyNumberFormat="1" applyFont="1" applyFill="1" applyBorder="1"/>
    <xf numFmtId="164" fontId="9" fillId="7" borderId="27" xfId="0" applyNumberFormat="1" applyFont="1" applyFill="1" applyBorder="1"/>
    <xf numFmtId="0" fontId="9" fillId="7" borderId="27" xfId="0" applyFont="1" applyFill="1" applyBorder="1"/>
    <xf numFmtId="164" fontId="0" fillId="7" borderId="28" xfId="0" applyNumberFormat="1" applyFont="1" applyFill="1" applyBorder="1"/>
    <xf numFmtId="0" fontId="2" fillId="0" borderId="53" xfId="0" applyFont="1" applyBorder="1" applyAlignment="1">
      <alignment horizontal="right" vertical="center"/>
    </xf>
    <xf numFmtId="165" fontId="0" fillId="0" borderId="19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16" fontId="0" fillId="0" borderId="60" xfId="0" applyNumberFormat="1" applyBorder="1" applyAlignment="1">
      <alignment horizontal="center" vertical="center"/>
    </xf>
    <xf numFmtId="0" fontId="0" fillId="0" borderId="0" xfId="0" applyAlignment="1"/>
    <xf numFmtId="0" fontId="0" fillId="0" borderId="64" xfId="0" applyBorder="1" applyAlignment="1">
      <alignment horizontal="center" vertical="center"/>
    </xf>
    <xf numFmtId="16" fontId="0" fillId="0" borderId="66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/>
    <xf numFmtId="0" fontId="0" fillId="0" borderId="21" xfId="0" applyBorder="1"/>
    <xf numFmtId="0" fontId="6" fillId="0" borderId="21" xfId="0" applyFont="1" applyFill="1" applyBorder="1" applyAlignment="1">
      <alignment vertical="center"/>
    </xf>
    <xf numFmtId="0" fontId="0" fillId="0" borderId="2" xfId="0" applyBorder="1"/>
    <xf numFmtId="0" fontId="3" fillId="10" borderId="63" xfId="0" applyFont="1" applyFill="1" applyBorder="1" applyAlignment="1">
      <alignment horizontal="center" vertical="center"/>
    </xf>
    <xf numFmtId="0" fontId="0" fillId="0" borderId="0" xfId="0" applyFill="1" applyBorder="1"/>
    <xf numFmtId="16" fontId="0" fillId="0" borderId="0" xfId="0" applyNumberFormat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6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16" fontId="1" fillId="0" borderId="19" xfId="0" applyNumberFormat="1" applyFont="1" applyBorder="1" applyAlignment="1">
      <alignment horizontal="center" vertical="center" wrapText="1"/>
    </xf>
    <xf numFmtId="16" fontId="1" fillId="0" borderId="66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0" fillId="0" borderId="6" xfId="0" applyBorder="1"/>
    <xf numFmtId="0" fontId="0" fillId="0" borderId="3" xfId="0" applyBorder="1" applyAlignment="1"/>
    <xf numFmtId="0" fontId="2" fillId="0" borderId="3" xfId="0" applyFont="1" applyBorder="1" applyAlignment="1"/>
    <xf numFmtId="0" fontId="14" fillId="0" borderId="115" xfId="0" applyFont="1" applyBorder="1" applyAlignment="1">
      <alignment horizontal="center" vertical="center"/>
    </xf>
    <xf numFmtId="16" fontId="0" fillId="0" borderId="115" xfId="0" applyNumberFormat="1" applyFill="1" applyBorder="1" applyAlignment="1">
      <alignment horizontal="center" vertical="center"/>
    </xf>
    <xf numFmtId="2" fontId="17" fillId="0" borderId="0" xfId="0" applyNumberFormat="1" applyFont="1" applyBorder="1"/>
    <xf numFmtId="2" fontId="18" fillId="0" borderId="0" xfId="1" applyNumberFormat="1" applyFont="1" applyBorder="1" applyAlignment="1" applyProtection="1">
      <alignment vertical="center"/>
    </xf>
    <xf numFmtId="165" fontId="0" fillId="0" borderId="19" xfId="0" applyNumberFormat="1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16" fontId="0" fillId="0" borderId="77" xfId="0" applyNumberFormat="1" applyFill="1" applyBorder="1" applyAlignment="1">
      <alignment horizontal="center" vertical="center"/>
    </xf>
    <xf numFmtId="16" fontId="0" fillId="0" borderId="2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0" fillId="0" borderId="12" xfId="0" applyBorder="1" applyAlignment="1"/>
    <xf numFmtId="0" fontId="0" fillId="0" borderId="7" xfId="0" applyBorder="1"/>
    <xf numFmtId="0" fontId="2" fillId="0" borderId="51" xfId="0" applyFont="1" applyBorder="1" applyAlignment="1">
      <alignment horizontal="right"/>
    </xf>
    <xf numFmtId="0" fontId="7" fillId="0" borderId="5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45" xfId="0" applyBorder="1"/>
    <xf numFmtId="0" fontId="0" fillId="0" borderId="100" xfId="0" applyBorder="1" applyAlignment="1"/>
    <xf numFmtId="0" fontId="0" fillId="0" borderId="12" xfId="0" applyBorder="1"/>
    <xf numFmtId="0" fontId="12" fillId="3" borderId="140" xfId="0" applyFont="1" applyFill="1" applyBorder="1" applyAlignment="1">
      <alignment horizontal="center" vertical="center"/>
    </xf>
    <xf numFmtId="0" fontId="0" fillId="0" borderId="117" xfId="0" applyBorder="1"/>
    <xf numFmtId="0" fontId="12" fillId="2" borderId="0" xfId="0" applyFont="1" applyFill="1" applyBorder="1" applyAlignment="1">
      <alignment horizontal="center" vertical="center"/>
    </xf>
    <xf numFmtId="0" fontId="0" fillId="0" borderId="141" xfId="0" applyBorder="1"/>
    <xf numFmtId="0" fontId="6" fillId="0" borderId="61" xfId="0" applyFont="1" applyFill="1" applyBorder="1" applyAlignment="1">
      <alignment vertical="center"/>
    </xf>
    <xf numFmtId="0" fontId="0" fillId="0" borderId="57" xfId="0" applyBorder="1"/>
    <xf numFmtId="0" fontId="7" fillId="0" borderId="69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12" fillId="3" borderId="107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15" fillId="0" borderId="14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right"/>
    </xf>
    <xf numFmtId="0" fontId="0" fillId="0" borderId="7" xfId="0" applyFill="1" applyBorder="1" applyAlignment="1"/>
    <xf numFmtId="0" fontId="6" fillId="0" borderId="144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0" fontId="16" fillId="0" borderId="141" xfId="0" applyFont="1" applyFill="1" applyBorder="1" applyAlignment="1">
      <alignment horizontal="center" vertical="center"/>
    </xf>
    <xf numFmtId="16" fontId="0" fillId="0" borderId="117" xfId="0" applyNumberFormat="1" applyFill="1" applyBorder="1" applyAlignment="1">
      <alignment horizontal="center" vertical="center"/>
    </xf>
    <xf numFmtId="0" fontId="12" fillId="2" borderId="148" xfId="0" applyFont="1" applyFill="1" applyBorder="1" applyAlignment="1">
      <alignment horizontal="center" vertical="center"/>
    </xf>
    <xf numFmtId="0" fontId="12" fillId="2" borderId="145" xfId="0" applyFont="1" applyFill="1" applyBorder="1" applyAlignment="1">
      <alignment horizontal="center" vertical="center"/>
    </xf>
    <xf numFmtId="0" fontId="12" fillId="3" borderId="142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2" fontId="17" fillId="0" borderId="7" xfId="0" applyNumberFormat="1" applyFont="1" applyBorder="1"/>
    <xf numFmtId="0" fontId="0" fillId="0" borderId="51" xfId="0" applyBorder="1"/>
    <xf numFmtId="0" fontId="0" fillId="5" borderId="7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99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8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8" borderId="100" xfId="0" applyFont="1" applyFill="1" applyBorder="1" applyAlignment="1">
      <alignment horizontal="center" vertical="center"/>
    </xf>
    <xf numFmtId="0" fontId="0" fillId="8" borderId="79" xfId="0" applyFont="1" applyFill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0" fillId="5" borderId="61" xfId="0" applyFont="1" applyFill="1" applyBorder="1" applyAlignment="1">
      <alignment horizontal="center" vertical="center"/>
    </xf>
    <xf numFmtId="0" fontId="0" fillId="5" borderId="80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8" borderId="54" xfId="0" applyFont="1" applyFill="1" applyBorder="1" applyAlignment="1">
      <alignment horizontal="center" vertical="center"/>
    </xf>
    <xf numFmtId="0" fontId="0" fillId="8" borderId="114" xfId="0" applyFont="1" applyFill="1" applyBorder="1" applyAlignment="1">
      <alignment horizontal="center" vertical="center"/>
    </xf>
    <xf numFmtId="0" fontId="0" fillId="8" borderId="65" xfId="0" applyFont="1" applyFill="1" applyBorder="1" applyAlignment="1">
      <alignment horizontal="center" vertical="center"/>
    </xf>
    <xf numFmtId="0" fontId="0" fillId="8" borderId="72" xfId="0" applyFont="1" applyFill="1" applyBorder="1" applyAlignment="1">
      <alignment horizontal="center" vertical="center"/>
    </xf>
    <xf numFmtId="0" fontId="0" fillId="8" borderId="5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2" fontId="12" fillId="9" borderId="40" xfId="0" applyNumberFormat="1" applyFont="1" applyFill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8" borderId="104" xfId="0" applyFont="1" applyFill="1" applyBorder="1" applyAlignment="1">
      <alignment horizontal="center" vertical="center"/>
    </xf>
    <xf numFmtId="0" fontId="0" fillId="8" borderId="85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80" xfId="0" applyFill="1" applyBorder="1" applyAlignment="1">
      <alignment horizontal="center" vertical="center" wrapText="1"/>
    </xf>
    <xf numFmtId="0" fontId="0" fillId="8" borderId="45" xfId="0" applyFont="1" applyFill="1" applyBorder="1" applyAlignment="1">
      <alignment horizontal="center" vertical="center"/>
    </xf>
    <xf numFmtId="0" fontId="0" fillId="8" borderId="81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0" fillId="5" borderId="81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0" fillId="8" borderId="49" xfId="0" applyFont="1" applyFill="1" applyBorder="1" applyAlignment="1">
      <alignment horizontal="center" vertical="center"/>
    </xf>
    <xf numFmtId="0" fontId="10" fillId="8" borderId="47" xfId="0" applyFont="1" applyFill="1" applyBorder="1" applyAlignment="1">
      <alignment horizontal="center" vertical="center"/>
    </xf>
    <xf numFmtId="0" fontId="24" fillId="5" borderId="49" xfId="0" applyFont="1" applyFill="1" applyBorder="1" applyAlignment="1">
      <alignment horizontal="center" vertical="center"/>
    </xf>
    <xf numFmtId="0" fontId="24" fillId="5" borderId="139" xfId="0" applyFont="1" applyFill="1" applyBorder="1" applyAlignment="1">
      <alignment horizontal="center" vertical="center"/>
    </xf>
    <xf numFmtId="0" fontId="10" fillId="11" borderId="139" xfId="0" applyFont="1" applyFill="1" applyBorder="1" applyAlignment="1">
      <alignment horizontal="center" vertical="center"/>
    </xf>
    <xf numFmtId="0" fontId="10" fillId="11" borderId="47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/>
    </xf>
    <xf numFmtId="2" fontId="6" fillId="0" borderId="68" xfId="0" applyNumberFormat="1" applyFont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8" borderId="61" xfId="0" applyFont="1" applyFill="1" applyBorder="1" applyAlignment="1">
      <alignment horizontal="center" vertical="center"/>
    </xf>
    <xf numFmtId="0" fontId="9" fillId="11" borderId="30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21" fillId="11" borderId="30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34" xfId="0" applyFont="1" applyFill="1" applyBorder="1" applyAlignment="1">
      <alignment horizontal="center" vertical="center" wrapText="1"/>
    </xf>
    <xf numFmtId="0" fontId="21" fillId="11" borderId="31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1" fillId="11" borderId="3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0" fillId="9" borderId="69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/>
    </xf>
    <xf numFmtId="0" fontId="10" fillId="8" borderId="139" xfId="0" applyFont="1" applyFill="1" applyBorder="1" applyAlignment="1">
      <alignment horizontal="center" vertical="center"/>
    </xf>
    <xf numFmtId="0" fontId="20" fillId="9" borderId="49" xfId="0" applyFont="1" applyFill="1" applyBorder="1" applyAlignment="1">
      <alignment horizontal="center" vertical="center"/>
    </xf>
    <xf numFmtId="0" fontId="20" fillId="9" borderId="47" xfId="0" applyFont="1" applyFill="1" applyBorder="1" applyAlignment="1">
      <alignment horizontal="center" vertical="center"/>
    </xf>
    <xf numFmtId="0" fontId="22" fillId="0" borderId="128" xfId="0" applyFont="1" applyFill="1" applyBorder="1" applyAlignment="1">
      <alignment horizontal="center" vertical="center"/>
    </xf>
    <xf numFmtId="0" fontId="22" fillId="0" borderId="140" xfId="0" applyFont="1" applyFill="1" applyBorder="1" applyAlignment="1">
      <alignment horizontal="center" vertical="center"/>
    </xf>
    <xf numFmtId="0" fontId="22" fillId="0" borderId="143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8" borderId="100" xfId="0" applyFill="1" applyBorder="1" applyAlignment="1">
      <alignment horizontal="center" vertical="center"/>
    </xf>
    <xf numFmtId="0" fontId="0" fillId="8" borderId="7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2" fontId="12" fillId="9" borderId="41" xfId="0" applyNumberFormat="1" applyFont="1" applyFill="1" applyBorder="1" applyAlignment="1">
      <alignment horizontal="center" vertical="center"/>
    </xf>
    <xf numFmtId="0" fontId="19" fillId="5" borderId="88" xfId="0" applyNumberFormat="1" applyFont="1" applyFill="1" applyBorder="1" applyAlignment="1">
      <alignment horizontal="center" vertical="center"/>
    </xf>
    <xf numFmtId="0" fontId="19" fillId="5" borderId="81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107" xfId="0" applyNumberFormat="1" applyFont="1" applyBorder="1" applyAlignment="1">
      <alignment horizontal="center" vertical="center"/>
    </xf>
    <xf numFmtId="0" fontId="0" fillId="0" borderId="93" xfId="0" applyNumberFormat="1" applyFont="1" applyBorder="1" applyAlignment="1">
      <alignment horizontal="center" vertical="center"/>
    </xf>
    <xf numFmtId="0" fontId="0" fillId="0" borderId="87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5" borderId="135" xfId="0" applyFont="1" applyFill="1" applyBorder="1" applyAlignment="1">
      <alignment horizontal="center" vertical="center"/>
    </xf>
    <xf numFmtId="0" fontId="0" fillId="8" borderId="132" xfId="0" applyFont="1" applyFill="1" applyBorder="1" applyAlignment="1">
      <alignment horizontal="center" vertical="center"/>
    </xf>
    <xf numFmtId="0" fontId="0" fillId="8" borderId="133" xfId="0" applyFont="1" applyFill="1" applyBorder="1" applyAlignment="1">
      <alignment horizontal="center" vertical="center"/>
    </xf>
    <xf numFmtId="0" fontId="0" fillId="8" borderId="71" xfId="0" applyFont="1" applyFill="1" applyBorder="1" applyAlignment="1">
      <alignment horizontal="center" vertical="center"/>
    </xf>
    <xf numFmtId="0" fontId="0" fillId="8" borderId="82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5" borderId="87" xfId="0" applyNumberFormat="1" applyFont="1" applyFill="1" applyBorder="1" applyAlignment="1">
      <alignment horizontal="center" vertical="center"/>
    </xf>
    <xf numFmtId="0" fontId="0" fillId="5" borderId="13" xfId="0" applyNumberFormat="1" applyFont="1" applyFill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2" fontId="12" fillId="9" borderId="39" xfId="0" applyNumberFormat="1" applyFont="1" applyFill="1" applyBorder="1" applyAlignment="1">
      <alignment horizontal="center" vertical="center"/>
    </xf>
    <xf numFmtId="2" fontId="12" fillId="9" borderId="26" xfId="0" applyNumberFormat="1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8" borderId="61" xfId="0" applyNumberFormat="1" applyFill="1" applyBorder="1" applyAlignment="1">
      <alignment horizontal="center" vertical="center"/>
    </xf>
    <xf numFmtId="0" fontId="0" fillId="8" borderId="74" xfId="0" applyNumberFormat="1" applyFont="1" applyFill="1" applyBorder="1" applyAlignment="1">
      <alignment horizontal="center" vertical="center"/>
    </xf>
    <xf numFmtId="0" fontId="0" fillId="0" borderId="61" xfId="0" applyNumberForma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/>
    </xf>
    <xf numFmtId="0" fontId="0" fillId="0" borderId="107" xfId="0" applyNumberFormat="1" applyBorder="1" applyAlignment="1">
      <alignment horizontal="center" vertical="center"/>
    </xf>
    <xf numFmtId="0" fontId="0" fillId="5" borderId="128" xfId="0" applyNumberFormat="1" applyFill="1" applyBorder="1" applyAlignment="1">
      <alignment horizontal="center" vertical="center"/>
    </xf>
    <xf numFmtId="0" fontId="0" fillId="5" borderId="129" xfId="0" applyNumberFormat="1" applyFont="1" applyFill="1" applyBorder="1" applyAlignment="1">
      <alignment horizontal="center" vertical="center"/>
    </xf>
    <xf numFmtId="0" fontId="0" fillId="5" borderId="126" xfId="0" applyNumberFormat="1" applyFill="1" applyBorder="1" applyAlignment="1">
      <alignment horizontal="center" vertical="center"/>
    </xf>
    <xf numFmtId="0" fontId="0" fillId="5" borderId="127" xfId="0" applyNumberFormat="1" applyFont="1" applyFill="1" applyBorder="1" applyAlignment="1">
      <alignment horizontal="center" vertical="center"/>
    </xf>
    <xf numFmtId="0" fontId="0" fillId="5" borderId="107" xfId="0" applyNumberFormat="1" applyFill="1" applyBorder="1" applyAlignment="1">
      <alignment horizontal="center" vertical="center"/>
    </xf>
    <xf numFmtId="0" fontId="0" fillId="5" borderId="93" xfId="0" applyNumberFormat="1" applyFont="1" applyFill="1" applyBorder="1" applyAlignment="1">
      <alignment horizontal="center" vertical="center"/>
    </xf>
    <xf numFmtId="0" fontId="0" fillId="0" borderId="120" xfId="0" applyNumberFormat="1" applyFill="1" applyBorder="1" applyAlignment="1">
      <alignment horizontal="center" vertical="center"/>
    </xf>
    <xf numFmtId="0" fontId="0" fillId="0" borderId="121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5" borderId="34" xfId="0" applyNumberFormat="1" applyFont="1" applyFill="1" applyBorder="1" applyAlignment="1">
      <alignment horizontal="center" vertical="center"/>
    </xf>
    <xf numFmtId="0" fontId="0" fillId="5" borderId="35" xfId="0" applyNumberFormat="1" applyFont="1" applyFill="1" applyBorder="1" applyAlignment="1">
      <alignment horizontal="center" vertical="center"/>
    </xf>
    <xf numFmtId="0" fontId="5" fillId="0" borderId="117" xfId="0" applyNumberFormat="1" applyFont="1" applyFill="1" applyBorder="1" applyAlignment="1">
      <alignment horizontal="center" vertical="center"/>
    </xf>
    <xf numFmtId="0" fontId="5" fillId="0" borderId="122" xfId="0" applyNumberFormat="1" applyFont="1" applyFill="1" applyBorder="1" applyAlignment="1">
      <alignment horizontal="center" vertical="center"/>
    </xf>
    <xf numFmtId="0" fontId="0" fillId="8" borderId="91" xfId="0" applyFont="1" applyFill="1" applyBorder="1" applyAlignment="1">
      <alignment horizontal="center" vertical="center"/>
    </xf>
    <xf numFmtId="0" fontId="0" fillId="8" borderId="8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5" borderId="80" xfId="0" applyNumberFormat="1" applyFont="1" applyFill="1" applyBorder="1" applyAlignment="1">
      <alignment horizontal="center" vertical="center"/>
    </xf>
    <xf numFmtId="0" fontId="0" fillId="0" borderId="106" xfId="0" applyNumberFormat="1" applyFill="1" applyBorder="1" applyAlignment="1">
      <alignment horizontal="center" vertical="center"/>
    </xf>
    <xf numFmtId="0" fontId="0" fillId="0" borderId="92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5" borderId="107" xfId="0" applyNumberFormat="1" applyFont="1" applyFill="1" applyBorder="1" applyAlignment="1">
      <alignment horizontal="center" vertical="center"/>
    </xf>
    <xf numFmtId="0" fontId="19" fillId="5" borderId="118" xfId="0" applyNumberFormat="1" applyFont="1" applyFill="1" applyBorder="1" applyAlignment="1">
      <alignment horizontal="center" vertical="center"/>
    </xf>
    <xf numFmtId="0" fontId="19" fillId="5" borderId="94" xfId="0" applyNumberFormat="1" applyFont="1" applyFill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0" fontId="0" fillId="12" borderId="30" xfId="0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12" borderId="34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14" xfId="0" applyFont="1" applyFill="1" applyBorder="1" applyAlignment="1">
      <alignment horizontal="center" vertical="center" wrapText="1"/>
    </xf>
    <xf numFmtId="0" fontId="0" fillId="12" borderId="3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5" borderId="110" xfId="0" applyNumberFormat="1" applyFont="1" applyFill="1" applyBorder="1" applyAlignment="1">
      <alignment horizontal="center" vertical="center"/>
    </xf>
    <xf numFmtId="0" fontId="0" fillId="5" borderId="5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8" borderId="87" xfId="0" applyFont="1" applyFill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5" borderId="100" xfId="0" applyFont="1" applyFill="1" applyBorder="1" applyAlignment="1">
      <alignment horizontal="center" vertical="center"/>
    </xf>
    <xf numFmtId="0" fontId="0" fillId="5" borderId="7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0" fillId="5" borderId="58" xfId="0" applyFont="1" applyFill="1" applyBorder="1" applyAlignment="1">
      <alignment horizontal="center" vertical="center"/>
    </xf>
    <xf numFmtId="0" fontId="0" fillId="5" borderId="46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48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0" fillId="8" borderId="49" xfId="0" applyFont="1" applyFill="1" applyBorder="1" applyAlignment="1">
      <alignment horizontal="center" vertical="center"/>
    </xf>
    <xf numFmtId="0" fontId="0" fillId="8" borderId="78" xfId="0" applyFont="1" applyFill="1" applyBorder="1" applyAlignment="1">
      <alignment horizontal="center" vertical="center"/>
    </xf>
    <xf numFmtId="0" fontId="0" fillId="8" borderId="50" xfId="0" applyFont="1" applyFill="1" applyBorder="1" applyAlignment="1">
      <alignment horizontal="center" vertical="center"/>
    </xf>
    <xf numFmtId="0" fontId="0" fillId="5" borderId="119" xfId="0" applyNumberFormat="1" applyFont="1" applyFill="1" applyBorder="1" applyAlignment="1">
      <alignment horizontal="center" vertical="center"/>
    </xf>
    <xf numFmtId="0" fontId="0" fillId="5" borderId="101" xfId="0" applyNumberFormat="1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30" xfId="0" applyFill="1" applyBorder="1" applyAlignment="1">
      <alignment horizontal="center" vertical="center"/>
    </xf>
    <xf numFmtId="0" fontId="0" fillId="8" borderId="89" xfId="0" applyFont="1" applyFill="1" applyBorder="1" applyAlignment="1">
      <alignment horizontal="center" vertical="center"/>
    </xf>
    <xf numFmtId="0" fontId="0" fillId="8" borderId="88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5" borderId="97" xfId="0" applyFont="1" applyFill="1" applyBorder="1" applyAlignment="1">
      <alignment horizontal="center" vertical="center"/>
    </xf>
    <xf numFmtId="0" fontId="0" fillId="5" borderId="92" xfId="0" applyFont="1" applyFill="1" applyBorder="1" applyAlignment="1">
      <alignment horizontal="center" vertical="center"/>
    </xf>
    <xf numFmtId="0" fontId="0" fillId="8" borderId="93" xfId="0" applyFont="1" applyFill="1" applyBorder="1" applyAlignment="1">
      <alignment horizontal="center" vertical="center"/>
    </xf>
    <xf numFmtId="0" fontId="0" fillId="8" borderId="94" xfId="0" applyFont="1" applyFill="1" applyBorder="1" applyAlignment="1">
      <alignment horizontal="center" vertical="center"/>
    </xf>
    <xf numFmtId="0" fontId="0" fillId="8" borderId="95" xfId="0" applyFont="1" applyFill="1" applyBorder="1" applyAlignment="1">
      <alignment horizontal="center" vertical="center"/>
    </xf>
    <xf numFmtId="2" fontId="12" fillId="9" borderId="25" xfId="0" applyNumberFormat="1" applyFont="1" applyFill="1" applyBorder="1" applyAlignment="1">
      <alignment horizontal="center" vertical="center"/>
    </xf>
    <xf numFmtId="0" fontId="0" fillId="8" borderId="107" xfId="0" applyNumberFormat="1" applyFont="1" applyFill="1" applyBorder="1" applyAlignment="1">
      <alignment horizontal="center" vertical="center"/>
    </xf>
    <xf numFmtId="0" fontId="0" fillId="8" borderId="93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93" xfId="0" applyFont="1" applyFill="1" applyBorder="1" applyAlignment="1">
      <alignment horizontal="center" vertical="center"/>
    </xf>
    <xf numFmtId="0" fontId="25" fillId="12" borderId="36" xfId="0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 wrapText="1"/>
    </xf>
    <xf numFmtId="0" fontId="25" fillId="12" borderId="37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12" borderId="36" xfId="0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2" borderId="37" xfId="0" applyFont="1" applyFill="1" applyBorder="1" applyAlignment="1">
      <alignment horizontal="center" vertical="center" wrapText="1"/>
    </xf>
    <xf numFmtId="0" fontId="0" fillId="12" borderId="3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37" xfId="0" applyFont="1" applyFill="1" applyBorder="1" applyAlignment="1">
      <alignment horizontal="center" vertical="center" wrapText="1"/>
    </xf>
    <xf numFmtId="0" fontId="0" fillId="11" borderId="3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12" borderId="30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34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35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0" fontId="9" fillId="8" borderId="93" xfId="0" applyFont="1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0" fillId="5" borderId="131" xfId="0" applyFont="1" applyFill="1" applyBorder="1" applyAlignment="1">
      <alignment horizontal="center" vertical="center"/>
    </xf>
    <xf numFmtId="0" fontId="0" fillId="5" borderId="134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2" borderId="49" xfId="0" applyFont="1" applyFill="1" applyBorder="1" applyAlignment="1">
      <alignment horizontal="center" vertical="center"/>
    </xf>
    <xf numFmtId="0" fontId="10" fillId="12" borderId="1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23" xfId="0" applyNumberFormat="1" applyBorder="1" applyAlignment="1">
      <alignment horizontal="center" vertical="center"/>
    </xf>
    <xf numFmtId="0" fontId="0" fillId="0" borderId="124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5" borderId="109" xfId="0" applyNumberFormat="1" applyFont="1" applyFill="1" applyBorder="1" applyAlignment="1">
      <alignment horizontal="center" vertical="center"/>
    </xf>
    <xf numFmtId="0" fontId="0" fillId="5" borderId="112" xfId="0" applyNumberFormat="1" applyFont="1" applyFill="1" applyBorder="1" applyAlignment="1">
      <alignment horizontal="center" vertical="center"/>
    </xf>
    <xf numFmtId="0" fontId="0" fillId="5" borderId="107" xfId="0" applyFont="1" applyFill="1" applyBorder="1" applyAlignment="1">
      <alignment horizontal="center" vertical="center"/>
    </xf>
    <xf numFmtId="0" fontId="0" fillId="5" borderId="108" xfId="0" applyNumberFormat="1" applyFont="1" applyFill="1" applyBorder="1" applyAlignment="1">
      <alignment horizontal="center" vertical="center"/>
    </xf>
    <xf numFmtId="0" fontId="0" fillId="5" borderId="111" xfId="0" applyNumberFormat="1" applyFont="1" applyFill="1" applyBorder="1" applyAlignment="1">
      <alignment horizontal="center" vertical="center"/>
    </xf>
    <xf numFmtId="0" fontId="0" fillId="0" borderId="106" xfId="0" applyNumberFormat="1" applyFont="1" applyBorder="1" applyAlignment="1">
      <alignment horizontal="center" vertical="center"/>
    </xf>
    <xf numFmtId="0" fontId="0" fillId="0" borderId="92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5" borderId="125" xfId="0" applyNumberFormat="1" applyFill="1" applyBorder="1" applyAlignment="1">
      <alignment horizontal="center" vertical="center"/>
    </xf>
    <xf numFmtId="0" fontId="0" fillId="0" borderId="10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75" xfId="0" applyFont="1" applyFill="1" applyBorder="1" applyAlignment="1">
      <alignment horizontal="center" vertical="center"/>
    </xf>
    <xf numFmtId="0" fontId="0" fillId="8" borderId="76" xfId="0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 vertical="center"/>
    </xf>
    <xf numFmtId="0" fontId="0" fillId="5" borderId="48" xfId="0" applyNumberFormat="1" applyFont="1" applyFill="1" applyBorder="1" applyAlignment="1">
      <alignment horizontal="center" vertical="center"/>
    </xf>
    <xf numFmtId="0" fontId="10" fillId="11" borderId="146" xfId="0" applyFont="1" applyFill="1" applyBorder="1" applyAlignment="1">
      <alignment horizontal="center" vertical="center"/>
    </xf>
    <xf numFmtId="0" fontId="10" fillId="11" borderId="14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0" fontId="0" fillId="6" borderId="30" xfId="0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35" xfId="0" applyFont="1" applyFill="1" applyBorder="1" applyAlignment="1">
      <alignment horizontal="center" vertical="center" wrapText="1"/>
    </xf>
    <xf numFmtId="0" fontId="13" fillId="0" borderId="128" xfId="0" applyFont="1" applyFill="1" applyBorder="1" applyAlignment="1">
      <alignment horizontal="center" vertical="center"/>
    </xf>
    <xf numFmtId="0" fontId="13" fillId="0" borderId="143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5" borderId="104" xfId="0" applyFill="1" applyBorder="1" applyAlignment="1">
      <alignment horizontal="center" vertical="center"/>
    </xf>
    <xf numFmtId="0" fontId="0" fillId="5" borderId="85" xfId="0" applyFont="1" applyFill="1" applyBorder="1" applyAlignment="1">
      <alignment horizontal="center" vertical="center"/>
    </xf>
    <xf numFmtId="0" fontId="0" fillId="5" borderId="103" xfId="0" applyFont="1" applyFill="1" applyBorder="1" applyAlignment="1">
      <alignment horizontal="center" vertical="center"/>
    </xf>
    <xf numFmtId="0" fontId="0" fillId="5" borderId="10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98" xfId="0" applyFill="1" applyBorder="1" applyAlignment="1">
      <alignment horizontal="center" vertical="center"/>
    </xf>
    <xf numFmtId="0" fontId="0" fillId="5" borderId="96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88" xfId="0" applyFill="1" applyBorder="1" applyAlignment="1">
      <alignment horizontal="center" vertical="center"/>
    </xf>
    <xf numFmtId="0" fontId="0" fillId="5" borderId="48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8" borderId="1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1515"/>
      <color rgb="FF5D8CA8"/>
      <color rgb="FFD3CEB1"/>
      <color rgb="FFFFFF5D"/>
      <color rgb="FFF63636"/>
      <color rgb="FFFF5353"/>
      <color rgb="FFFF2525"/>
      <color rgb="FFFF3F25"/>
      <color rgb="FFFF4E3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150495</xdr:colOff>
      <xdr:row>14</xdr:row>
      <xdr:rowOff>85725</xdr:rowOff>
    </xdr:from>
    <xdr:to>
      <xdr:col>28</xdr:col>
      <xdr:colOff>379095</xdr:colOff>
      <xdr:row>24</xdr:row>
      <xdr:rowOff>188595</xdr:rowOff>
    </xdr:to>
    <xdr:sp macro="" textlink="">
      <xdr:nvSpPr>
        <xdr:cNvPr id="13" name="TextBox 12"/>
        <xdr:cNvSpPr txBox="1"/>
      </xdr:nvSpPr>
      <xdr:spPr>
        <a:xfrm rot="5400000">
          <a:off x="16977360" y="4213860"/>
          <a:ext cx="210312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200" b="1"/>
            <a:t>MOVING</a:t>
          </a:r>
          <a:r>
            <a:rPr lang="en-US" sz="1200" b="1" baseline="0"/>
            <a:t>  </a:t>
          </a:r>
          <a:r>
            <a:rPr lang="en-US" sz="1200" b="1"/>
            <a:t>DOWNSTREAM</a:t>
          </a:r>
        </a:p>
      </xdr:txBody>
    </xdr:sp>
    <xdr:clientData/>
  </xdr:twoCellAnchor>
  <xdr:twoCellAnchor>
    <xdr:from>
      <xdr:col>15</xdr:col>
      <xdr:colOff>150495</xdr:colOff>
      <xdr:row>14</xdr:row>
      <xdr:rowOff>104775</xdr:rowOff>
    </xdr:from>
    <xdr:to>
      <xdr:col>15</xdr:col>
      <xdr:colOff>379095</xdr:colOff>
      <xdr:row>25</xdr:row>
      <xdr:rowOff>7620</xdr:rowOff>
    </xdr:to>
    <xdr:sp macro="" textlink="">
      <xdr:nvSpPr>
        <xdr:cNvPr id="10" name="TextBox 9"/>
        <xdr:cNvSpPr txBox="1"/>
      </xdr:nvSpPr>
      <xdr:spPr>
        <a:xfrm rot="5400000">
          <a:off x="8700135" y="4232910"/>
          <a:ext cx="210312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200" b="1"/>
            <a:t>MOVING</a:t>
          </a:r>
          <a:r>
            <a:rPr lang="en-US" sz="1200" b="1" baseline="0"/>
            <a:t>  </a:t>
          </a:r>
          <a:r>
            <a:rPr lang="en-US" sz="1200" b="1"/>
            <a:t>DOWNSTREAM</a:t>
          </a:r>
        </a:p>
      </xdr:txBody>
    </xdr:sp>
    <xdr:clientData/>
  </xdr:twoCellAnchor>
  <xdr:twoCellAnchor editAs="oneCell">
    <xdr:from>
      <xdr:col>4</xdr:col>
      <xdr:colOff>19050</xdr:colOff>
      <xdr:row>0</xdr:row>
      <xdr:rowOff>19050</xdr:rowOff>
    </xdr:from>
    <xdr:to>
      <xdr:col>4</xdr:col>
      <xdr:colOff>981075</xdr:colOff>
      <xdr:row>3</xdr:row>
      <xdr:rowOff>219075</xdr:rowOff>
    </xdr:to>
    <xdr:pic>
      <xdr:nvPicPr>
        <xdr:cNvPr id="2" name="Picture 3" descr="http://images.ak.instagram.com/profiles/profile_546168949_75sq_1378660577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219075"/>
          <a:ext cx="962025" cy="885825"/>
        </a:xfrm>
        <a:prstGeom prst="rect">
          <a:avLst/>
        </a:prstGeom>
        <a:noFill/>
        <a:ln w="19050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19050</xdr:rowOff>
    </xdr:from>
    <xdr:to>
      <xdr:col>20</xdr:col>
      <xdr:colOff>981075</xdr:colOff>
      <xdr:row>3</xdr:row>
      <xdr:rowOff>219075</xdr:rowOff>
    </xdr:to>
    <xdr:pic>
      <xdr:nvPicPr>
        <xdr:cNvPr id="7" name="Picture 3" descr="http://images.ak.instagram.com/profiles/profile_546168949_75sq_1378660577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0" y="19050"/>
          <a:ext cx="962025" cy="885825"/>
        </a:xfrm>
        <a:prstGeom prst="rect">
          <a:avLst/>
        </a:prstGeom>
        <a:noFill/>
        <a:ln w="19050">
          <a:noFill/>
        </a:ln>
      </xdr:spPr>
    </xdr:pic>
    <xdr:clientData/>
  </xdr:twoCellAnchor>
  <xdr:twoCellAnchor>
    <xdr:from>
      <xdr:col>15</xdr:col>
      <xdr:colOff>123825</xdr:colOff>
      <xdr:row>10</xdr:row>
      <xdr:rowOff>9525</xdr:rowOff>
    </xdr:from>
    <xdr:to>
      <xdr:col>15</xdr:col>
      <xdr:colOff>123825</xdr:colOff>
      <xdr:row>30</xdr:row>
      <xdr:rowOff>0</xdr:rowOff>
    </xdr:to>
    <xdr:cxnSp macro="">
      <xdr:nvCxnSpPr>
        <xdr:cNvPr id="8" name="Straight Arrow Connector 7"/>
        <xdr:cNvCxnSpPr/>
      </xdr:nvCxnSpPr>
      <xdr:spPr>
        <a:xfrm>
          <a:off x="9610725" y="2400300"/>
          <a:ext cx="0" cy="3990975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10</xdr:row>
      <xdr:rowOff>9525</xdr:rowOff>
    </xdr:from>
    <xdr:to>
      <xdr:col>28</xdr:col>
      <xdr:colOff>123825</xdr:colOff>
      <xdr:row>30</xdr:row>
      <xdr:rowOff>0</xdr:rowOff>
    </xdr:to>
    <xdr:cxnSp macro="">
      <xdr:nvCxnSpPr>
        <xdr:cNvPr id="12" name="Straight Arrow Connector 11"/>
        <xdr:cNvCxnSpPr/>
      </xdr:nvCxnSpPr>
      <xdr:spPr>
        <a:xfrm>
          <a:off x="9610725" y="2400300"/>
          <a:ext cx="0" cy="3990975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142875</xdr:colOff>
      <xdr:row>17</xdr:row>
      <xdr:rowOff>190500</xdr:rowOff>
    </xdr:from>
    <xdr:to>
      <xdr:col>31</xdr:col>
      <xdr:colOff>371475</xdr:colOff>
      <xdr:row>28</xdr:row>
      <xdr:rowOff>93345</xdr:rowOff>
    </xdr:to>
    <xdr:sp macro="" textlink="">
      <xdr:nvSpPr>
        <xdr:cNvPr id="17" name="TextBox 16"/>
        <xdr:cNvSpPr txBox="1"/>
      </xdr:nvSpPr>
      <xdr:spPr>
        <a:xfrm rot="5400000">
          <a:off x="18598515" y="4918710"/>
          <a:ext cx="210312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200" b="1"/>
            <a:t>MOVING</a:t>
          </a:r>
          <a:r>
            <a:rPr lang="en-US" sz="1200" b="1" baseline="0"/>
            <a:t>  </a:t>
          </a:r>
          <a:r>
            <a:rPr lang="en-US" sz="1200" b="1"/>
            <a:t>DOWNSTREAM</a:t>
          </a:r>
        </a:p>
      </xdr:txBody>
    </xdr:sp>
    <xdr:clientData/>
  </xdr:twoCellAnchor>
  <xdr:twoCellAnchor>
    <xdr:from>
      <xdr:col>15</xdr:col>
      <xdr:colOff>123825</xdr:colOff>
      <xdr:row>17</xdr:row>
      <xdr:rowOff>180975</xdr:rowOff>
    </xdr:from>
    <xdr:to>
      <xdr:col>15</xdr:col>
      <xdr:colOff>352425</xdr:colOff>
      <xdr:row>28</xdr:row>
      <xdr:rowOff>83820</xdr:rowOff>
    </xdr:to>
    <xdr:sp macro="" textlink="">
      <xdr:nvSpPr>
        <xdr:cNvPr id="15" name="TextBox 14"/>
        <xdr:cNvSpPr txBox="1"/>
      </xdr:nvSpPr>
      <xdr:spPr>
        <a:xfrm rot="5400000">
          <a:off x="8673465" y="4909185"/>
          <a:ext cx="210312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200" b="1"/>
            <a:t>MOVING</a:t>
          </a:r>
          <a:r>
            <a:rPr lang="en-US" sz="1200" b="1" baseline="0"/>
            <a:t>  </a:t>
          </a:r>
          <a:r>
            <a:rPr lang="en-US" sz="1200" b="1"/>
            <a:t>DOWNSTREAM</a:t>
          </a:r>
        </a:p>
      </xdr:txBody>
    </xdr:sp>
    <xdr:clientData/>
  </xdr:twoCellAnchor>
  <xdr:twoCellAnchor>
    <xdr:from>
      <xdr:col>32</xdr:col>
      <xdr:colOff>0</xdr:colOff>
      <xdr:row>17</xdr:row>
      <xdr:rowOff>76200</xdr:rowOff>
    </xdr:from>
    <xdr:to>
      <xdr:col>32</xdr:col>
      <xdr:colOff>0</xdr:colOff>
      <xdr:row>30</xdr:row>
      <xdr:rowOff>97155</xdr:rowOff>
    </xdr:to>
    <xdr:sp macro="" textlink="">
      <xdr:nvSpPr>
        <xdr:cNvPr id="8" name="TextBox 7"/>
        <xdr:cNvSpPr txBox="1"/>
      </xdr:nvSpPr>
      <xdr:spPr>
        <a:xfrm rot="5400000">
          <a:off x="12723495" y="4897755"/>
          <a:ext cx="262128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400"/>
            <a:t>MOVING</a:t>
          </a:r>
          <a:r>
            <a:rPr lang="en-US" sz="1400" baseline="0"/>
            <a:t> </a:t>
          </a:r>
          <a:r>
            <a:rPr lang="en-US" sz="1400"/>
            <a:t>DOWNSTREAM</a:t>
          </a:r>
        </a:p>
      </xdr:txBody>
    </xdr:sp>
    <xdr:clientData/>
  </xdr:twoCellAnchor>
  <xdr:twoCellAnchor editAs="oneCell">
    <xdr:from>
      <xdr:col>4</xdr:col>
      <xdr:colOff>19050</xdr:colOff>
      <xdr:row>0</xdr:row>
      <xdr:rowOff>19050</xdr:rowOff>
    </xdr:from>
    <xdr:to>
      <xdr:col>4</xdr:col>
      <xdr:colOff>981075</xdr:colOff>
      <xdr:row>3</xdr:row>
      <xdr:rowOff>219075</xdr:rowOff>
    </xdr:to>
    <xdr:pic>
      <xdr:nvPicPr>
        <xdr:cNvPr id="5" name="Picture 3" descr="http://images.ak.instagram.com/profiles/profile_546168949_75sq_1378660577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19050"/>
          <a:ext cx="962025" cy="885825"/>
        </a:xfrm>
        <a:prstGeom prst="rect">
          <a:avLst/>
        </a:prstGeom>
        <a:noFill/>
        <a:ln w="19050">
          <a:noFill/>
        </a:ln>
      </xdr:spPr>
    </xdr:pic>
    <xdr:clientData/>
  </xdr:twoCellAnchor>
  <xdr:twoCellAnchor>
    <xdr:from>
      <xdr:col>15</xdr:col>
      <xdr:colOff>123825</xdr:colOff>
      <xdr:row>10</xdr:row>
      <xdr:rowOff>9525</xdr:rowOff>
    </xdr:from>
    <xdr:to>
      <xdr:col>15</xdr:col>
      <xdr:colOff>123825</xdr:colOff>
      <xdr:row>38</xdr:row>
      <xdr:rowOff>19050</xdr:rowOff>
    </xdr:to>
    <xdr:cxnSp macro="">
      <xdr:nvCxnSpPr>
        <xdr:cNvPr id="6" name="Straight Arrow Connector 5"/>
        <xdr:cNvCxnSpPr/>
      </xdr:nvCxnSpPr>
      <xdr:spPr>
        <a:xfrm>
          <a:off x="9610725" y="2400300"/>
          <a:ext cx="0" cy="5610225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19050</xdr:colOff>
      <xdr:row>0</xdr:row>
      <xdr:rowOff>19050</xdr:rowOff>
    </xdr:from>
    <xdr:to>
      <xdr:col>20</xdr:col>
      <xdr:colOff>981075</xdr:colOff>
      <xdr:row>3</xdr:row>
      <xdr:rowOff>219075</xdr:rowOff>
    </xdr:to>
    <xdr:pic>
      <xdr:nvPicPr>
        <xdr:cNvPr id="11" name="Picture 3" descr="http://images.ak.instagram.com/profiles/profile_546168949_75sq_1378660577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96800" y="19050"/>
          <a:ext cx="962025" cy="885825"/>
        </a:xfrm>
        <a:prstGeom prst="rect">
          <a:avLst/>
        </a:prstGeom>
        <a:noFill/>
        <a:ln w="19050">
          <a:noFill/>
        </a:ln>
      </xdr:spPr>
    </xdr:pic>
    <xdr:clientData/>
  </xdr:twoCellAnchor>
  <xdr:twoCellAnchor>
    <xdr:from>
      <xdr:col>31</xdr:col>
      <xdr:colOff>133350</xdr:colOff>
      <xdr:row>10</xdr:row>
      <xdr:rowOff>19050</xdr:rowOff>
    </xdr:from>
    <xdr:to>
      <xdr:col>31</xdr:col>
      <xdr:colOff>133350</xdr:colOff>
      <xdr:row>38</xdr:row>
      <xdr:rowOff>28575</xdr:rowOff>
    </xdr:to>
    <xdr:cxnSp macro="">
      <xdr:nvCxnSpPr>
        <xdr:cNvPr id="16" name="Straight Arrow Connector 15"/>
        <xdr:cNvCxnSpPr/>
      </xdr:nvCxnSpPr>
      <xdr:spPr>
        <a:xfrm>
          <a:off x="19526250" y="2409825"/>
          <a:ext cx="0" cy="5610225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showGridLines="0" tabSelected="1" topLeftCell="A10" workbookViewId="0">
      <selection activeCell="E10" sqref="E10:E11"/>
    </sheetView>
  </sheetViews>
  <sheetFormatPr defaultRowHeight="15" x14ac:dyDescent="0.25"/>
  <cols>
    <col min="1" max="1" width="10.28515625" style="69" customWidth="1"/>
    <col min="2" max="4" width="9.42578125" customWidth="1"/>
    <col min="5" max="5" width="14.85546875" customWidth="1"/>
    <col min="6" max="14" width="8.85546875" customWidth="1"/>
    <col min="15" max="15" width="9.140625" style="8" customWidth="1"/>
    <col min="16" max="16" width="6.28515625" style="55" customWidth="1"/>
    <col min="17" max="17" width="10.28515625" style="7" customWidth="1"/>
    <col min="18" max="20" width="9.42578125" style="7" customWidth="1"/>
    <col min="21" max="21" width="14.85546875" style="7" customWidth="1"/>
    <col min="22" max="26" width="8.85546875" style="7" customWidth="1"/>
    <col min="27" max="27" width="8.85546875" customWidth="1"/>
    <col min="28" max="28" width="9.140625" style="8" customWidth="1"/>
    <col min="29" max="29" width="6.28515625" style="55" customWidth="1"/>
    <col min="30" max="33" width="9.140625" style="8"/>
  </cols>
  <sheetData>
    <row r="1" spans="1:33" ht="18" customHeight="1" thickTop="1" x14ac:dyDescent="0.25">
      <c r="A1" s="51"/>
      <c r="B1" s="200" t="s">
        <v>0</v>
      </c>
      <c r="C1" s="201"/>
      <c r="D1" s="202"/>
      <c r="E1" s="212"/>
      <c r="P1" s="8"/>
      <c r="Q1" s="12"/>
      <c r="R1" s="200" t="s">
        <v>0</v>
      </c>
      <c r="S1" s="201"/>
      <c r="T1" s="202"/>
      <c r="U1" s="212"/>
      <c r="AC1" s="8"/>
    </row>
    <row r="2" spans="1:33" ht="18" customHeight="1" x14ac:dyDescent="0.25">
      <c r="A2" s="51"/>
      <c r="B2" s="203"/>
      <c r="C2" s="204"/>
      <c r="D2" s="205"/>
      <c r="E2" s="213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12"/>
      <c r="R2" s="203"/>
      <c r="S2" s="204"/>
      <c r="T2" s="205"/>
      <c r="U2" s="213"/>
      <c r="V2" s="29"/>
      <c r="AB2" s="29"/>
      <c r="AC2" s="29"/>
    </row>
    <row r="3" spans="1:33" ht="18" customHeight="1" x14ac:dyDescent="0.25">
      <c r="A3" s="51"/>
      <c r="B3" s="203"/>
      <c r="C3" s="204"/>
      <c r="D3" s="205"/>
      <c r="E3" s="213"/>
      <c r="P3" s="8"/>
      <c r="Q3" s="12"/>
      <c r="R3" s="203"/>
      <c r="S3" s="204"/>
      <c r="T3" s="205"/>
      <c r="U3" s="213"/>
      <c r="AC3" s="8"/>
    </row>
    <row r="4" spans="1:33" ht="18" customHeight="1" thickBot="1" x14ac:dyDescent="0.3">
      <c r="A4" s="51"/>
      <c r="B4" s="206"/>
      <c r="C4" s="207"/>
      <c r="D4" s="208"/>
      <c r="E4" s="214"/>
      <c r="G4" s="2"/>
      <c r="H4" s="3"/>
      <c r="I4" s="3"/>
      <c r="J4" s="3"/>
      <c r="L4" s="81"/>
      <c r="P4" s="8"/>
      <c r="Q4" s="12"/>
      <c r="R4" s="207"/>
      <c r="S4" s="207"/>
      <c r="T4" s="208"/>
      <c r="U4" s="214"/>
      <c r="AC4" s="8"/>
    </row>
    <row r="5" spans="1:33" ht="24" customHeight="1" thickTop="1" thickBot="1" x14ac:dyDescent="0.3">
      <c r="A5" s="51"/>
      <c r="B5" s="209" t="s">
        <v>1</v>
      </c>
      <c r="C5" s="210"/>
      <c r="D5" s="211"/>
      <c r="E5" s="56" t="s">
        <v>61</v>
      </c>
      <c r="G5" s="3"/>
      <c r="H5" s="3"/>
      <c r="I5" s="3"/>
      <c r="J5" s="3"/>
      <c r="P5" s="8"/>
      <c r="Q5" s="12"/>
      <c r="R5" s="254" t="s">
        <v>1</v>
      </c>
      <c r="S5" s="254"/>
      <c r="T5" s="254"/>
      <c r="U5" s="56" t="s">
        <v>63</v>
      </c>
      <c r="AC5" s="8"/>
    </row>
    <row r="6" spans="1:33" s="7" customFormat="1" ht="15.75" customHeight="1" thickTop="1" x14ac:dyDescent="0.25">
      <c r="A6" s="51"/>
      <c r="B6" s="26"/>
      <c r="C6" s="26"/>
      <c r="D6" s="26"/>
      <c r="E6" s="8"/>
      <c r="F6" s="8"/>
      <c r="G6" s="3"/>
      <c r="H6" s="3"/>
      <c r="I6" s="3"/>
      <c r="J6" s="3"/>
      <c r="K6" s="8"/>
      <c r="O6" s="83"/>
      <c r="P6" s="83"/>
      <c r="Q6" s="51"/>
      <c r="R6" s="26"/>
      <c r="S6" s="26"/>
      <c r="T6" s="26"/>
      <c r="U6" s="8"/>
      <c r="AA6" s="8"/>
      <c r="AB6" s="8"/>
      <c r="AC6" s="8"/>
      <c r="AD6" s="8"/>
      <c r="AE6" s="8"/>
      <c r="AF6" s="8"/>
      <c r="AG6" s="8"/>
    </row>
    <row r="7" spans="1:33" ht="20.25" customHeight="1" thickBot="1" x14ac:dyDescent="0.35">
      <c r="A7" s="8"/>
      <c r="B7" s="83"/>
      <c r="C7" s="83"/>
      <c r="D7" s="8"/>
      <c r="E7" s="84"/>
      <c r="F7" s="217" t="s">
        <v>70</v>
      </c>
      <c r="G7" s="218"/>
      <c r="H7" s="85"/>
      <c r="I7" s="215" t="s">
        <v>50</v>
      </c>
      <c r="J7" s="216"/>
      <c r="K7" s="86"/>
      <c r="L7" s="52"/>
      <c r="N7" s="52"/>
      <c r="O7" s="255" t="s">
        <v>50</v>
      </c>
      <c r="P7" s="256"/>
      <c r="Q7" s="87"/>
      <c r="R7" s="8"/>
      <c r="S7" s="8"/>
      <c r="T7" s="8"/>
      <c r="U7" s="84"/>
      <c r="V7" s="218" t="s">
        <v>70</v>
      </c>
      <c r="W7" s="218"/>
      <c r="X7" s="96"/>
      <c r="Y7" s="215" t="s">
        <v>50</v>
      </c>
      <c r="Z7" s="262"/>
      <c r="AA7" s="97"/>
      <c r="AB7" s="263" t="s">
        <v>50</v>
      </c>
      <c r="AC7" s="264"/>
    </row>
    <row r="8" spans="1:33" s="1" customFormat="1" ht="20.25" customHeight="1" thickTop="1" thickBot="1" x14ac:dyDescent="0.3">
      <c r="A8" s="82"/>
      <c r="B8" s="219" t="s">
        <v>68</v>
      </c>
      <c r="C8" s="220"/>
      <c r="D8" s="68"/>
      <c r="E8" s="40" t="s">
        <v>14</v>
      </c>
      <c r="F8" s="45">
        <v>41806</v>
      </c>
      <c r="G8" s="45">
        <v>41808</v>
      </c>
      <c r="H8" s="45">
        <v>41813</v>
      </c>
      <c r="I8" s="45">
        <v>41815</v>
      </c>
      <c r="J8" s="45">
        <v>41822</v>
      </c>
      <c r="K8" s="45">
        <v>41827</v>
      </c>
      <c r="L8" s="45">
        <v>41830</v>
      </c>
      <c r="M8" s="45">
        <v>41831</v>
      </c>
      <c r="N8" s="46">
        <v>41834</v>
      </c>
      <c r="O8" s="257" t="s">
        <v>62</v>
      </c>
      <c r="P8" s="258"/>
      <c r="Q8" s="88"/>
      <c r="R8" s="261" t="s">
        <v>68</v>
      </c>
      <c r="S8" s="220"/>
      <c r="T8" s="68"/>
      <c r="U8" s="40" t="s">
        <v>14</v>
      </c>
      <c r="V8" s="49">
        <v>41834</v>
      </c>
      <c r="W8" s="45">
        <v>41836</v>
      </c>
      <c r="X8" s="45">
        <v>41841</v>
      </c>
      <c r="Y8" s="45">
        <v>41843</v>
      </c>
      <c r="Z8" s="46">
        <v>41848</v>
      </c>
      <c r="AA8" s="46">
        <v>41850</v>
      </c>
      <c r="AB8" s="257" t="s">
        <v>62</v>
      </c>
      <c r="AC8" s="258"/>
      <c r="AD8" s="6"/>
      <c r="AE8" s="6"/>
      <c r="AF8" s="6"/>
      <c r="AG8" s="6"/>
    </row>
    <row r="9" spans="1:33" ht="20.25" customHeight="1" thickTop="1" thickBot="1" x14ac:dyDescent="0.3">
      <c r="A9" s="70"/>
      <c r="B9" s="221" t="s">
        <v>2</v>
      </c>
      <c r="C9" s="222"/>
      <c r="D9" s="223"/>
      <c r="E9" s="13" t="s">
        <v>15</v>
      </c>
      <c r="F9" s="42"/>
      <c r="G9" s="42"/>
      <c r="H9" s="42"/>
      <c r="I9" s="42" t="s">
        <v>47</v>
      </c>
      <c r="J9" s="42" t="s">
        <v>48</v>
      </c>
      <c r="K9" s="42" t="s">
        <v>48</v>
      </c>
      <c r="L9" s="42" t="s">
        <v>49</v>
      </c>
      <c r="M9" s="42" t="s">
        <v>48</v>
      </c>
      <c r="N9" s="48" t="s">
        <v>48</v>
      </c>
      <c r="O9" s="259"/>
      <c r="P9" s="260"/>
      <c r="Q9" s="47"/>
      <c r="R9" s="221" t="s">
        <v>2</v>
      </c>
      <c r="S9" s="222"/>
      <c r="T9" s="223"/>
      <c r="U9" s="13" t="s">
        <v>15</v>
      </c>
      <c r="V9" s="50" t="s">
        <v>48</v>
      </c>
      <c r="W9" s="42" t="s">
        <v>48</v>
      </c>
      <c r="X9" s="42" t="s">
        <v>48</v>
      </c>
      <c r="Y9" s="42" t="s">
        <v>48</v>
      </c>
      <c r="Z9" s="42" t="s">
        <v>48</v>
      </c>
      <c r="AA9" s="48" t="s">
        <v>49</v>
      </c>
      <c r="AB9" s="259"/>
      <c r="AC9" s="260"/>
      <c r="AD9" s="6"/>
      <c r="AE9" s="6"/>
      <c r="AF9" s="6"/>
      <c r="AG9" s="6"/>
    </row>
    <row r="10" spans="1:33" s="7" customFormat="1" ht="15.75" customHeight="1" thickTop="1" thickBot="1" x14ac:dyDescent="0.3">
      <c r="A10" s="30">
        <v>41.036223</v>
      </c>
      <c r="B10" s="175" t="s">
        <v>20</v>
      </c>
      <c r="C10" s="176"/>
      <c r="D10" s="177"/>
      <c r="E10" s="227" t="s">
        <v>3</v>
      </c>
      <c r="F10" s="240">
        <v>94</v>
      </c>
      <c r="G10" s="123">
        <v>31</v>
      </c>
      <c r="H10" s="225">
        <v>23.5</v>
      </c>
      <c r="I10" s="123">
        <v>37</v>
      </c>
      <c r="J10" s="123">
        <v>20</v>
      </c>
      <c r="K10" s="239"/>
      <c r="L10" s="239"/>
      <c r="M10" s="230"/>
      <c r="N10" s="231" t="s">
        <v>69</v>
      </c>
      <c r="O10" s="229">
        <f>GEOMEAN(F10:J11)</f>
        <v>34.750241402482324</v>
      </c>
      <c r="P10" s="248"/>
      <c r="Q10" s="30">
        <v>41.036223</v>
      </c>
      <c r="R10" s="175" t="s">
        <v>76</v>
      </c>
      <c r="S10" s="176"/>
      <c r="T10" s="177"/>
      <c r="U10" s="227" t="s">
        <v>3</v>
      </c>
      <c r="V10" s="240">
        <v>22</v>
      </c>
      <c r="W10" s="232">
        <v>800</v>
      </c>
      <c r="X10" s="123">
        <v>18</v>
      </c>
      <c r="Y10" s="123">
        <v>22</v>
      </c>
      <c r="Z10" s="139"/>
      <c r="AA10" s="228">
        <v>8</v>
      </c>
      <c r="AB10" s="229">
        <f>GEOMEAN(AA10,V10:Y11)</f>
        <v>35.420898065558497</v>
      </c>
      <c r="AC10" s="248"/>
      <c r="AD10" s="160"/>
      <c r="AE10" s="160"/>
      <c r="AF10" s="160"/>
      <c r="AG10" s="160"/>
    </row>
    <row r="11" spans="1:33" ht="15.75" customHeight="1" thickBot="1" x14ac:dyDescent="0.3">
      <c r="A11" s="31">
        <v>-75.209484000000003</v>
      </c>
      <c r="B11" s="197"/>
      <c r="C11" s="198"/>
      <c r="D11" s="199"/>
      <c r="E11" s="138"/>
      <c r="F11" s="129"/>
      <c r="G11" s="124"/>
      <c r="H11" s="226"/>
      <c r="I11" s="124"/>
      <c r="J11" s="124"/>
      <c r="K11" s="116"/>
      <c r="L11" s="116"/>
      <c r="M11" s="118"/>
      <c r="N11" s="120"/>
      <c r="O11" s="171"/>
      <c r="P11" s="249"/>
      <c r="Q11" s="31">
        <v>-75.209484000000003</v>
      </c>
      <c r="R11" s="197"/>
      <c r="S11" s="198"/>
      <c r="T11" s="199"/>
      <c r="U11" s="138"/>
      <c r="V11" s="129"/>
      <c r="W11" s="122"/>
      <c r="X11" s="124"/>
      <c r="Y11" s="124"/>
      <c r="Z11" s="140"/>
      <c r="AA11" s="120"/>
      <c r="AB11" s="171"/>
      <c r="AC11" s="249"/>
      <c r="AD11" s="160"/>
      <c r="AE11" s="160"/>
      <c r="AF11" s="160"/>
      <c r="AG11" s="160"/>
    </row>
    <row r="12" spans="1:33" s="7" customFormat="1" ht="15.75" customHeight="1" thickBot="1" x14ac:dyDescent="0.3">
      <c r="A12" s="32">
        <v>41.034036</v>
      </c>
      <c r="B12" s="233" t="s">
        <v>58</v>
      </c>
      <c r="C12" s="234"/>
      <c r="D12" s="235"/>
      <c r="E12" s="137" t="s">
        <v>4</v>
      </c>
      <c r="F12" s="128">
        <v>76</v>
      </c>
      <c r="G12" s="181">
        <v>104</v>
      </c>
      <c r="H12" s="125">
        <v>100</v>
      </c>
      <c r="I12" s="121">
        <v>200</v>
      </c>
      <c r="J12" s="167">
        <v>80</v>
      </c>
      <c r="K12" s="189"/>
      <c r="L12" s="115"/>
      <c r="M12" s="117"/>
      <c r="N12" s="119" t="s">
        <v>69</v>
      </c>
      <c r="O12" s="171">
        <f>GEOMEAN(F12:J13)</f>
        <v>104.80774641485354</v>
      </c>
      <c r="P12" s="249"/>
      <c r="Q12" s="32">
        <v>41.034036</v>
      </c>
      <c r="R12" s="233" t="s">
        <v>58</v>
      </c>
      <c r="S12" s="234"/>
      <c r="T12" s="235"/>
      <c r="U12" s="137" t="s">
        <v>4</v>
      </c>
      <c r="V12" s="128">
        <v>137</v>
      </c>
      <c r="W12" s="121">
        <v>249</v>
      </c>
      <c r="X12" s="125">
        <v>60</v>
      </c>
      <c r="Y12" s="125">
        <v>22</v>
      </c>
      <c r="Z12" s="141"/>
      <c r="AA12" s="169">
        <v>37</v>
      </c>
      <c r="AB12" s="171">
        <f>GEOMEAN(AA12,V12:Y13)</f>
        <v>69.877782382042625</v>
      </c>
      <c r="AC12" s="249"/>
      <c r="AD12" s="160"/>
      <c r="AE12" s="160"/>
      <c r="AF12" s="160"/>
      <c r="AG12" s="160"/>
    </row>
    <row r="13" spans="1:33" ht="15.75" customHeight="1" thickBot="1" x14ac:dyDescent="0.3">
      <c r="A13" s="31">
        <v>-75.207579999999993</v>
      </c>
      <c r="B13" s="236"/>
      <c r="C13" s="237"/>
      <c r="D13" s="238"/>
      <c r="E13" s="138"/>
      <c r="F13" s="129"/>
      <c r="G13" s="182"/>
      <c r="H13" s="124"/>
      <c r="I13" s="122"/>
      <c r="J13" s="224"/>
      <c r="K13" s="190"/>
      <c r="L13" s="116"/>
      <c r="M13" s="118"/>
      <c r="N13" s="120"/>
      <c r="O13" s="171"/>
      <c r="P13" s="249"/>
      <c r="Q13" s="31">
        <v>-75.207579999999993</v>
      </c>
      <c r="R13" s="236"/>
      <c r="S13" s="237"/>
      <c r="T13" s="238"/>
      <c r="U13" s="138"/>
      <c r="V13" s="129"/>
      <c r="W13" s="122"/>
      <c r="X13" s="124"/>
      <c r="Y13" s="124"/>
      <c r="Z13" s="140"/>
      <c r="AA13" s="120"/>
      <c r="AB13" s="171"/>
      <c r="AC13" s="249"/>
      <c r="AD13" s="160"/>
      <c r="AE13" s="160"/>
      <c r="AF13" s="160"/>
      <c r="AG13" s="160"/>
    </row>
    <row r="14" spans="1:33" s="7" customFormat="1" ht="15.75" customHeight="1" thickBot="1" x14ac:dyDescent="0.3">
      <c r="A14" s="32">
        <v>41.032609999999998</v>
      </c>
      <c r="B14" s="175" t="s">
        <v>19</v>
      </c>
      <c r="C14" s="176"/>
      <c r="D14" s="177"/>
      <c r="E14" s="137" t="s">
        <v>5</v>
      </c>
      <c r="F14" s="128">
        <v>33</v>
      </c>
      <c r="G14" s="125">
        <v>29</v>
      </c>
      <c r="H14" s="125">
        <v>10</v>
      </c>
      <c r="I14" s="121">
        <v>1800</v>
      </c>
      <c r="J14" s="125">
        <v>14</v>
      </c>
      <c r="K14" s="148"/>
      <c r="L14" s="148"/>
      <c r="M14" s="117"/>
      <c r="N14" s="119" t="s">
        <v>69</v>
      </c>
      <c r="O14" s="171">
        <f>GEOMEAN(F14:J15)</f>
        <v>47.474729150720627</v>
      </c>
      <c r="P14" s="249"/>
      <c r="Q14" s="32">
        <v>41.032609999999998</v>
      </c>
      <c r="R14" s="175" t="s">
        <v>19</v>
      </c>
      <c r="S14" s="176"/>
      <c r="T14" s="177"/>
      <c r="U14" s="137" t="s">
        <v>5</v>
      </c>
      <c r="V14" s="128">
        <v>20</v>
      </c>
      <c r="W14" s="121">
        <v>900</v>
      </c>
      <c r="X14" s="125">
        <v>58</v>
      </c>
      <c r="Y14" s="125">
        <v>18</v>
      </c>
      <c r="Z14" s="141"/>
      <c r="AA14" s="169">
        <v>16</v>
      </c>
      <c r="AB14" s="171">
        <f>GEOMEAN(AA14,V14:Y15)</f>
        <v>49.615639945637291</v>
      </c>
      <c r="AC14" s="249"/>
      <c r="AD14" s="160"/>
      <c r="AE14" s="160"/>
      <c r="AF14" s="160"/>
      <c r="AG14" s="160"/>
    </row>
    <row r="15" spans="1:33" s="7" customFormat="1" ht="15.75" customHeight="1" thickBot="1" x14ac:dyDescent="0.3">
      <c r="A15" s="31">
        <v>-75.206256999999994</v>
      </c>
      <c r="B15" s="197"/>
      <c r="C15" s="198"/>
      <c r="D15" s="199"/>
      <c r="E15" s="138"/>
      <c r="F15" s="129"/>
      <c r="G15" s="124"/>
      <c r="H15" s="124"/>
      <c r="I15" s="122"/>
      <c r="J15" s="124"/>
      <c r="K15" s="116"/>
      <c r="L15" s="116"/>
      <c r="M15" s="118"/>
      <c r="N15" s="120"/>
      <c r="O15" s="171"/>
      <c r="P15" s="249"/>
      <c r="Q15" s="31">
        <v>-75.206256999999994</v>
      </c>
      <c r="R15" s="197"/>
      <c r="S15" s="198"/>
      <c r="T15" s="199"/>
      <c r="U15" s="138"/>
      <c r="V15" s="129"/>
      <c r="W15" s="122"/>
      <c r="X15" s="124"/>
      <c r="Y15" s="124"/>
      <c r="Z15" s="140"/>
      <c r="AA15" s="120"/>
      <c r="AB15" s="171"/>
      <c r="AC15" s="249"/>
      <c r="AD15" s="160"/>
      <c r="AE15" s="160"/>
      <c r="AF15" s="160"/>
      <c r="AG15" s="160"/>
    </row>
    <row r="16" spans="1:33" s="7" customFormat="1" ht="15.75" customHeight="1" thickBot="1" x14ac:dyDescent="0.3">
      <c r="A16" s="32">
        <v>41.005431000000002</v>
      </c>
      <c r="B16" s="175" t="s">
        <v>18</v>
      </c>
      <c r="C16" s="176"/>
      <c r="D16" s="177"/>
      <c r="E16" s="137" t="s">
        <v>6</v>
      </c>
      <c r="F16" s="128">
        <v>48</v>
      </c>
      <c r="G16" s="125">
        <v>29</v>
      </c>
      <c r="H16" s="125">
        <v>16</v>
      </c>
      <c r="I16" s="125">
        <v>52</v>
      </c>
      <c r="J16" s="125">
        <v>16</v>
      </c>
      <c r="K16" s="148"/>
      <c r="L16" s="148"/>
      <c r="M16" s="117"/>
      <c r="N16" s="119" t="s">
        <v>69</v>
      </c>
      <c r="O16" s="171">
        <f>GEOMEAN(F16:J17)</f>
        <v>28.416887558673867</v>
      </c>
      <c r="P16" s="249"/>
      <c r="Q16" s="32">
        <v>41.005431000000002</v>
      </c>
      <c r="R16" s="175" t="s">
        <v>18</v>
      </c>
      <c r="S16" s="176"/>
      <c r="T16" s="177"/>
      <c r="U16" s="137" t="s">
        <v>6</v>
      </c>
      <c r="V16" s="128">
        <v>42</v>
      </c>
      <c r="W16" s="121">
        <v>1300</v>
      </c>
      <c r="X16" s="125">
        <v>42</v>
      </c>
      <c r="Y16" s="125">
        <v>18</v>
      </c>
      <c r="Z16" s="141"/>
      <c r="AA16" s="169">
        <v>42</v>
      </c>
      <c r="AB16" s="171">
        <f>GEOMEAN(AA16,V16:Y17)</f>
        <v>70.435685513868748</v>
      </c>
      <c r="AC16" s="249"/>
      <c r="AD16" s="160"/>
      <c r="AE16" s="160"/>
      <c r="AF16" s="160"/>
      <c r="AG16" s="160"/>
    </row>
    <row r="17" spans="1:33" s="7" customFormat="1" ht="15.75" customHeight="1" thickBot="1" x14ac:dyDescent="0.3">
      <c r="A17" s="31">
        <v>-75.193079999999995</v>
      </c>
      <c r="B17" s="197"/>
      <c r="C17" s="198"/>
      <c r="D17" s="199"/>
      <c r="E17" s="138"/>
      <c r="F17" s="129"/>
      <c r="G17" s="124"/>
      <c r="H17" s="124"/>
      <c r="I17" s="124"/>
      <c r="J17" s="124"/>
      <c r="K17" s="116"/>
      <c r="L17" s="116"/>
      <c r="M17" s="118"/>
      <c r="N17" s="120"/>
      <c r="O17" s="171"/>
      <c r="P17" s="249"/>
      <c r="Q17" s="31">
        <v>-75.193079999999995</v>
      </c>
      <c r="R17" s="197"/>
      <c r="S17" s="198"/>
      <c r="T17" s="199"/>
      <c r="U17" s="138"/>
      <c r="V17" s="129"/>
      <c r="W17" s="122"/>
      <c r="X17" s="124"/>
      <c r="Y17" s="124"/>
      <c r="Z17" s="140"/>
      <c r="AA17" s="120"/>
      <c r="AB17" s="171"/>
      <c r="AC17" s="249"/>
      <c r="AD17" s="160"/>
      <c r="AE17" s="160"/>
      <c r="AF17" s="160"/>
      <c r="AG17" s="160"/>
    </row>
    <row r="18" spans="1:33" s="7" customFormat="1" ht="15.75" customHeight="1" thickBot="1" x14ac:dyDescent="0.3">
      <c r="A18" s="32">
        <v>41.005302</v>
      </c>
      <c r="B18" s="131" t="s">
        <v>59</v>
      </c>
      <c r="C18" s="132"/>
      <c r="D18" s="133"/>
      <c r="E18" s="137" t="s">
        <v>7</v>
      </c>
      <c r="F18" s="126">
        <v>200</v>
      </c>
      <c r="G18" s="121">
        <v>225</v>
      </c>
      <c r="H18" s="125">
        <v>16</v>
      </c>
      <c r="I18" s="125">
        <v>165</v>
      </c>
      <c r="J18" s="125">
        <v>88</v>
      </c>
      <c r="K18" s="148"/>
      <c r="L18" s="148"/>
      <c r="M18" s="117"/>
      <c r="N18" s="149" t="s">
        <v>69</v>
      </c>
      <c r="O18" s="130">
        <f>GEOMEAN(F18:J19)</f>
        <v>100.89271815990112</v>
      </c>
      <c r="P18" s="249"/>
      <c r="Q18" s="32">
        <v>41.005302</v>
      </c>
      <c r="R18" s="131" t="s">
        <v>59</v>
      </c>
      <c r="S18" s="132"/>
      <c r="T18" s="133"/>
      <c r="U18" s="137" t="s">
        <v>7</v>
      </c>
      <c r="V18" s="126">
        <v>249</v>
      </c>
      <c r="W18" s="121">
        <v>1300</v>
      </c>
      <c r="X18" s="125">
        <v>194</v>
      </c>
      <c r="Y18" s="125">
        <v>145</v>
      </c>
      <c r="Z18" s="141"/>
      <c r="AA18" s="169">
        <v>58</v>
      </c>
      <c r="AB18" s="170">
        <f>GEOMEAN(AA18,V18:Y19)</f>
        <v>221.07930214525044</v>
      </c>
      <c r="AC18" s="249"/>
      <c r="AD18" s="160"/>
      <c r="AE18" s="160"/>
      <c r="AF18" s="160"/>
      <c r="AG18" s="160"/>
    </row>
    <row r="19" spans="1:33" s="7" customFormat="1" ht="15.75" customHeight="1" thickBot="1" x14ac:dyDescent="0.3">
      <c r="A19" s="31">
        <v>-75.190762000000007</v>
      </c>
      <c r="B19" s="134"/>
      <c r="C19" s="135"/>
      <c r="D19" s="136"/>
      <c r="E19" s="138"/>
      <c r="F19" s="127"/>
      <c r="G19" s="122"/>
      <c r="H19" s="124"/>
      <c r="I19" s="124"/>
      <c r="J19" s="124"/>
      <c r="K19" s="116"/>
      <c r="L19" s="116"/>
      <c r="M19" s="118"/>
      <c r="N19" s="150"/>
      <c r="O19" s="130"/>
      <c r="P19" s="249"/>
      <c r="Q19" s="31">
        <v>-75.190762000000007</v>
      </c>
      <c r="R19" s="134"/>
      <c r="S19" s="135"/>
      <c r="T19" s="136"/>
      <c r="U19" s="138"/>
      <c r="V19" s="127"/>
      <c r="W19" s="122"/>
      <c r="X19" s="124"/>
      <c r="Y19" s="124"/>
      <c r="Z19" s="140"/>
      <c r="AA19" s="120"/>
      <c r="AB19" s="170"/>
      <c r="AC19" s="249"/>
      <c r="AD19" s="160"/>
      <c r="AE19" s="160"/>
      <c r="AF19" s="160"/>
      <c r="AG19" s="160"/>
    </row>
    <row r="20" spans="1:33" s="7" customFormat="1" ht="15.75" customHeight="1" thickBot="1" x14ac:dyDescent="0.3">
      <c r="A20" s="33">
        <v>41.003680000000003</v>
      </c>
      <c r="B20" s="175" t="s">
        <v>17</v>
      </c>
      <c r="C20" s="176"/>
      <c r="D20" s="177"/>
      <c r="E20" s="144" t="s">
        <v>9</v>
      </c>
      <c r="F20" s="146"/>
      <c r="G20" s="148"/>
      <c r="H20" s="117"/>
      <c r="I20" s="125">
        <v>25</v>
      </c>
      <c r="J20" s="125">
        <v>14</v>
      </c>
      <c r="K20" s="151">
        <v>13.5</v>
      </c>
      <c r="L20" s="121">
        <v>1100</v>
      </c>
      <c r="M20" s="125">
        <v>16</v>
      </c>
      <c r="N20" s="142" t="s">
        <v>69</v>
      </c>
      <c r="O20" s="171">
        <f>GEOMEAN(I20:M21)</f>
        <v>38.369213420451658</v>
      </c>
      <c r="P20" s="249"/>
      <c r="Q20" s="33">
        <v>41.003680000000003</v>
      </c>
      <c r="R20" s="175" t="s">
        <v>17</v>
      </c>
      <c r="S20" s="176"/>
      <c r="T20" s="177"/>
      <c r="U20" s="144" t="s">
        <v>9</v>
      </c>
      <c r="V20" s="128">
        <v>18</v>
      </c>
      <c r="W20" s="121">
        <v>382</v>
      </c>
      <c r="X20" s="125">
        <v>25</v>
      </c>
      <c r="Y20" s="121">
        <v>200</v>
      </c>
      <c r="Z20" s="141"/>
      <c r="AA20" s="169">
        <v>25.5</v>
      </c>
      <c r="AB20" s="171">
        <f>GEOMEAN(AA20,V20:Y21)</f>
        <v>61.456696325813688</v>
      </c>
      <c r="AC20" s="249"/>
      <c r="AD20" s="160"/>
      <c r="AE20" s="160"/>
      <c r="AF20" s="160"/>
      <c r="AG20" s="160"/>
    </row>
    <row r="21" spans="1:33" s="7" customFormat="1" ht="15.75" customHeight="1" thickBot="1" x14ac:dyDescent="0.3">
      <c r="A21" s="34">
        <v>-75.190690000000004</v>
      </c>
      <c r="B21" s="197"/>
      <c r="C21" s="198"/>
      <c r="D21" s="199"/>
      <c r="E21" s="145"/>
      <c r="F21" s="147"/>
      <c r="G21" s="116"/>
      <c r="H21" s="118"/>
      <c r="I21" s="124"/>
      <c r="J21" s="124"/>
      <c r="K21" s="152"/>
      <c r="L21" s="122"/>
      <c r="M21" s="124"/>
      <c r="N21" s="143"/>
      <c r="O21" s="171"/>
      <c r="P21" s="249"/>
      <c r="Q21" s="34">
        <v>-75.190690000000004</v>
      </c>
      <c r="R21" s="197"/>
      <c r="S21" s="198"/>
      <c r="T21" s="199"/>
      <c r="U21" s="145"/>
      <c r="V21" s="129"/>
      <c r="W21" s="122"/>
      <c r="X21" s="124"/>
      <c r="Y21" s="122"/>
      <c r="Z21" s="140"/>
      <c r="AA21" s="120"/>
      <c r="AB21" s="171"/>
      <c r="AC21" s="249"/>
      <c r="AD21" s="160"/>
      <c r="AE21" s="160"/>
      <c r="AF21" s="160"/>
      <c r="AG21" s="160"/>
    </row>
    <row r="22" spans="1:33" s="7" customFormat="1" ht="15.75" customHeight="1" thickBot="1" x14ac:dyDescent="0.3">
      <c r="A22" s="32">
        <v>40.995139999999999</v>
      </c>
      <c r="B22" s="241" t="s">
        <v>60</v>
      </c>
      <c r="C22" s="242"/>
      <c r="D22" s="243"/>
      <c r="E22" s="137" t="s">
        <v>8</v>
      </c>
      <c r="F22" s="126">
        <v>1400</v>
      </c>
      <c r="G22" s="121">
        <v>2300</v>
      </c>
      <c r="H22" s="151">
        <v>118</v>
      </c>
      <c r="I22" s="121">
        <v>2300</v>
      </c>
      <c r="J22" s="187">
        <v>1500</v>
      </c>
      <c r="K22" s="189"/>
      <c r="L22" s="148"/>
      <c r="M22" s="117"/>
      <c r="N22" s="149" t="s">
        <v>69</v>
      </c>
      <c r="O22" s="170">
        <f>GEOMEAN(F22:J23)</f>
        <v>1055.6291999567163</v>
      </c>
      <c r="P22" s="249"/>
      <c r="Q22" s="32">
        <v>40.995139999999999</v>
      </c>
      <c r="R22" s="241" t="s">
        <v>60</v>
      </c>
      <c r="S22" s="242"/>
      <c r="T22" s="243"/>
      <c r="U22" s="137" t="s">
        <v>8</v>
      </c>
      <c r="V22" s="126">
        <v>2100</v>
      </c>
      <c r="W22" s="121">
        <v>18400</v>
      </c>
      <c r="X22" s="121">
        <v>1500</v>
      </c>
      <c r="Y22" s="121">
        <v>700</v>
      </c>
      <c r="Z22" s="141"/>
      <c r="AA22" s="173">
        <v>700</v>
      </c>
      <c r="AB22" s="170">
        <f>GEOMEAN(AA22,V22:Y23)</f>
        <v>1952.8320375449528</v>
      </c>
      <c r="AC22" s="249"/>
      <c r="AD22" s="160"/>
      <c r="AE22" s="160"/>
      <c r="AF22" s="160"/>
      <c r="AG22" s="160"/>
    </row>
    <row r="23" spans="1:33" s="7" customFormat="1" ht="15.75" customHeight="1" thickBot="1" x14ac:dyDescent="0.3">
      <c r="A23" s="31">
        <v>-75.186995999999994</v>
      </c>
      <c r="B23" s="244"/>
      <c r="C23" s="245"/>
      <c r="D23" s="246"/>
      <c r="E23" s="138"/>
      <c r="F23" s="127"/>
      <c r="G23" s="122"/>
      <c r="H23" s="152"/>
      <c r="I23" s="122"/>
      <c r="J23" s="188"/>
      <c r="K23" s="190"/>
      <c r="L23" s="116"/>
      <c r="M23" s="118"/>
      <c r="N23" s="150"/>
      <c r="O23" s="170"/>
      <c r="P23" s="249"/>
      <c r="Q23" s="31">
        <v>-75.186995999999994</v>
      </c>
      <c r="R23" s="244"/>
      <c r="S23" s="245"/>
      <c r="T23" s="246"/>
      <c r="U23" s="138"/>
      <c r="V23" s="127"/>
      <c r="W23" s="122"/>
      <c r="X23" s="122"/>
      <c r="Y23" s="122"/>
      <c r="Z23" s="140"/>
      <c r="AA23" s="174"/>
      <c r="AB23" s="170"/>
      <c r="AC23" s="249"/>
      <c r="AD23" s="160"/>
      <c r="AE23" s="160"/>
      <c r="AF23" s="160"/>
      <c r="AG23" s="160"/>
    </row>
    <row r="24" spans="1:33" s="7" customFormat="1" ht="15.75" customHeight="1" thickBot="1" x14ac:dyDescent="0.3">
      <c r="A24" s="35">
        <v>40.993583999999998</v>
      </c>
      <c r="B24" s="191" t="s">
        <v>16</v>
      </c>
      <c r="C24" s="192"/>
      <c r="D24" s="193"/>
      <c r="E24" s="144" t="s">
        <v>10</v>
      </c>
      <c r="F24" s="146"/>
      <c r="G24" s="148"/>
      <c r="H24" s="117"/>
      <c r="I24" s="125">
        <v>35</v>
      </c>
      <c r="J24" s="121">
        <v>800</v>
      </c>
      <c r="K24" s="185">
        <v>190</v>
      </c>
      <c r="L24" s="121">
        <v>700</v>
      </c>
      <c r="M24" s="167">
        <v>157</v>
      </c>
      <c r="N24" s="149" t="s">
        <v>69</v>
      </c>
      <c r="O24" s="170">
        <f>GEOMEAN(I24:M25)</f>
        <v>225.62221834400302</v>
      </c>
      <c r="P24" s="249"/>
      <c r="Q24" s="35">
        <v>40.993583999999998</v>
      </c>
      <c r="R24" s="191" t="s">
        <v>16</v>
      </c>
      <c r="S24" s="192"/>
      <c r="T24" s="193"/>
      <c r="U24" s="144" t="s">
        <v>10</v>
      </c>
      <c r="V24" s="126">
        <v>600</v>
      </c>
      <c r="W24" s="121">
        <v>500</v>
      </c>
      <c r="X24" s="125">
        <v>112</v>
      </c>
      <c r="Y24" s="121">
        <v>225</v>
      </c>
      <c r="Z24" s="141"/>
      <c r="AA24" s="173">
        <v>237</v>
      </c>
      <c r="AB24" s="170">
        <f>GEOMEAN(AA24,V24:Y25)</f>
        <v>282.26304889548396</v>
      </c>
      <c r="AC24" s="249"/>
      <c r="AD24" s="160"/>
      <c r="AE24" s="160"/>
      <c r="AF24" s="160"/>
      <c r="AG24" s="160"/>
    </row>
    <row r="25" spans="1:33" s="7" customFormat="1" ht="15.75" customHeight="1" thickBot="1" x14ac:dyDescent="0.3">
      <c r="A25" s="36">
        <v>-75.187117000000001</v>
      </c>
      <c r="B25" s="194"/>
      <c r="C25" s="195"/>
      <c r="D25" s="196"/>
      <c r="E25" s="145"/>
      <c r="F25" s="147"/>
      <c r="G25" s="116"/>
      <c r="H25" s="118"/>
      <c r="I25" s="124"/>
      <c r="J25" s="122"/>
      <c r="K25" s="186"/>
      <c r="L25" s="122"/>
      <c r="M25" s="224"/>
      <c r="N25" s="150"/>
      <c r="O25" s="170"/>
      <c r="P25" s="249"/>
      <c r="Q25" s="36">
        <v>-75.187117000000001</v>
      </c>
      <c r="R25" s="194"/>
      <c r="S25" s="195"/>
      <c r="T25" s="196"/>
      <c r="U25" s="145"/>
      <c r="V25" s="127"/>
      <c r="W25" s="122"/>
      <c r="X25" s="124"/>
      <c r="Y25" s="122"/>
      <c r="Z25" s="140"/>
      <c r="AA25" s="174"/>
      <c r="AB25" s="170"/>
      <c r="AC25" s="249"/>
      <c r="AD25" s="160"/>
      <c r="AE25" s="160"/>
      <c r="AF25" s="160"/>
      <c r="AG25" s="160"/>
    </row>
    <row r="26" spans="1:33" s="7" customFormat="1" ht="15.75" customHeight="1" thickBot="1" x14ac:dyDescent="0.3">
      <c r="A26" s="35">
        <v>40.991391999999998</v>
      </c>
      <c r="B26" s="175" t="s">
        <v>22</v>
      </c>
      <c r="C26" s="176"/>
      <c r="D26" s="177"/>
      <c r="E26" s="144" t="s">
        <v>11</v>
      </c>
      <c r="F26" s="146"/>
      <c r="G26" s="148"/>
      <c r="H26" s="148"/>
      <c r="I26" s="117"/>
      <c r="J26" s="125">
        <v>147</v>
      </c>
      <c r="K26" s="151">
        <v>96</v>
      </c>
      <c r="L26" s="125">
        <v>66</v>
      </c>
      <c r="M26" s="125">
        <v>74</v>
      </c>
      <c r="N26" s="169">
        <v>35</v>
      </c>
      <c r="O26" s="171">
        <f>GEOMEAN(J26:N27)</f>
        <v>75.246525890363998</v>
      </c>
      <c r="P26" s="249"/>
      <c r="Q26" s="35">
        <v>40.991391999999998</v>
      </c>
      <c r="R26" s="175" t="s">
        <v>22</v>
      </c>
      <c r="S26" s="176"/>
      <c r="T26" s="177"/>
      <c r="U26" s="144" t="s">
        <v>11</v>
      </c>
      <c r="V26" s="268" t="s">
        <v>69</v>
      </c>
      <c r="W26" s="121">
        <v>500</v>
      </c>
      <c r="X26" s="125">
        <v>58</v>
      </c>
      <c r="Y26" s="125">
        <v>163</v>
      </c>
      <c r="Z26" s="125">
        <v>114</v>
      </c>
      <c r="AA26" s="172">
        <v>74</v>
      </c>
      <c r="AB26" s="171">
        <f>GEOMEAN(W26:AA27)</f>
        <v>131.86952282336057</v>
      </c>
      <c r="AC26" s="249"/>
      <c r="AD26" s="160"/>
      <c r="AE26" s="160"/>
      <c r="AF26" s="160"/>
      <c r="AG26" s="160"/>
    </row>
    <row r="27" spans="1:33" s="7" customFormat="1" ht="15.75" customHeight="1" thickBot="1" x14ac:dyDescent="0.3">
      <c r="A27" s="36">
        <v>-75.187085999999994</v>
      </c>
      <c r="B27" s="197"/>
      <c r="C27" s="198"/>
      <c r="D27" s="199"/>
      <c r="E27" s="145"/>
      <c r="F27" s="147"/>
      <c r="G27" s="116"/>
      <c r="H27" s="116"/>
      <c r="I27" s="118"/>
      <c r="J27" s="124"/>
      <c r="K27" s="152"/>
      <c r="L27" s="124"/>
      <c r="M27" s="124"/>
      <c r="N27" s="120"/>
      <c r="O27" s="171"/>
      <c r="P27" s="249"/>
      <c r="Q27" s="36">
        <v>-75.187085999999994</v>
      </c>
      <c r="R27" s="197"/>
      <c r="S27" s="198"/>
      <c r="T27" s="199"/>
      <c r="U27" s="145"/>
      <c r="V27" s="269"/>
      <c r="W27" s="122"/>
      <c r="X27" s="124"/>
      <c r="Y27" s="124"/>
      <c r="Z27" s="124"/>
      <c r="AA27" s="150"/>
      <c r="AB27" s="171"/>
      <c r="AC27" s="249"/>
      <c r="AD27" s="160"/>
      <c r="AE27" s="160"/>
      <c r="AF27" s="160"/>
      <c r="AG27" s="160"/>
    </row>
    <row r="28" spans="1:33" s="7" customFormat="1" ht="15.75" customHeight="1" thickBot="1" x14ac:dyDescent="0.3">
      <c r="A28" s="37">
        <v>40.984699999999997</v>
      </c>
      <c r="B28" s="191" t="s">
        <v>72</v>
      </c>
      <c r="C28" s="192"/>
      <c r="D28" s="193"/>
      <c r="E28" s="144" t="s">
        <v>12</v>
      </c>
      <c r="F28" s="146"/>
      <c r="G28" s="148"/>
      <c r="H28" s="117"/>
      <c r="I28" s="125">
        <v>110</v>
      </c>
      <c r="J28" s="125">
        <v>125</v>
      </c>
      <c r="K28" s="151">
        <v>71</v>
      </c>
      <c r="L28" s="121">
        <v>1000</v>
      </c>
      <c r="M28" s="121">
        <v>1400</v>
      </c>
      <c r="N28" s="158" t="s">
        <v>69</v>
      </c>
      <c r="O28" s="170">
        <f>GEOMEAN(I28:M29)</f>
        <v>267.38547797427287</v>
      </c>
      <c r="P28" s="249"/>
      <c r="Q28" s="37">
        <v>40.984699999999997</v>
      </c>
      <c r="R28" s="191" t="s">
        <v>21</v>
      </c>
      <c r="S28" s="192"/>
      <c r="T28" s="193"/>
      <c r="U28" s="144" t="s">
        <v>12</v>
      </c>
      <c r="V28" s="270">
        <v>800</v>
      </c>
      <c r="W28" s="121">
        <v>3200</v>
      </c>
      <c r="X28" s="125">
        <v>114</v>
      </c>
      <c r="Y28" s="125">
        <v>98</v>
      </c>
      <c r="Z28" s="141"/>
      <c r="AA28" s="169">
        <v>60</v>
      </c>
      <c r="AB28" s="170">
        <f>GEOMEAN(AA28,V28:Y29)</f>
        <v>279.83654396328217</v>
      </c>
      <c r="AC28" s="249"/>
      <c r="AD28" s="160"/>
      <c r="AE28" s="160"/>
      <c r="AF28" s="160"/>
      <c r="AG28" s="160"/>
    </row>
    <row r="29" spans="1:33" s="7" customFormat="1" ht="15.75" customHeight="1" thickBot="1" x14ac:dyDescent="0.3">
      <c r="A29" s="34">
        <v>-75.178269999999998</v>
      </c>
      <c r="B29" s="194"/>
      <c r="C29" s="195"/>
      <c r="D29" s="196"/>
      <c r="E29" s="145"/>
      <c r="F29" s="147"/>
      <c r="G29" s="116"/>
      <c r="H29" s="118"/>
      <c r="I29" s="124"/>
      <c r="J29" s="124"/>
      <c r="K29" s="152"/>
      <c r="L29" s="122"/>
      <c r="M29" s="122"/>
      <c r="N29" s="159"/>
      <c r="O29" s="170"/>
      <c r="P29" s="249"/>
      <c r="Q29" s="34">
        <v>-75.178269999999998</v>
      </c>
      <c r="R29" s="194"/>
      <c r="S29" s="195"/>
      <c r="T29" s="196"/>
      <c r="U29" s="145"/>
      <c r="V29" s="271"/>
      <c r="W29" s="122"/>
      <c r="X29" s="124"/>
      <c r="Y29" s="124"/>
      <c r="Z29" s="140"/>
      <c r="AA29" s="120"/>
      <c r="AB29" s="170"/>
      <c r="AC29" s="249"/>
      <c r="AD29" s="160"/>
      <c r="AE29" s="160"/>
      <c r="AF29" s="160"/>
      <c r="AG29" s="160"/>
    </row>
    <row r="30" spans="1:33" s="7" customFormat="1" ht="15.75" customHeight="1" thickBot="1" x14ac:dyDescent="0.3">
      <c r="A30" s="38">
        <v>40.985700000000001</v>
      </c>
      <c r="B30" s="175" t="s">
        <v>73</v>
      </c>
      <c r="C30" s="176"/>
      <c r="D30" s="177"/>
      <c r="E30" s="144" t="s">
        <v>13</v>
      </c>
      <c r="F30" s="146"/>
      <c r="G30" s="156"/>
      <c r="H30" s="148"/>
      <c r="I30" s="117"/>
      <c r="J30" s="125">
        <v>157</v>
      </c>
      <c r="K30" s="151">
        <v>63</v>
      </c>
      <c r="L30" s="121">
        <v>600</v>
      </c>
      <c r="M30" s="165">
        <v>1100</v>
      </c>
      <c r="N30" s="163">
        <v>500</v>
      </c>
      <c r="O30" s="170">
        <f>GEOMEAN(J30:N31)</f>
        <v>318.23711476244438</v>
      </c>
      <c r="P30" s="249"/>
      <c r="Q30" s="38">
        <v>40.985700000000001</v>
      </c>
      <c r="R30" s="175" t="s">
        <v>23</v>
      </c>
      <c r="S30" s="176"/>
      <c r="T30" s="177"/>
      <c r="U30" s="144" t="s">
        <v>13</v>
      </c>
      <c r="V30" s="272" t="s">
        <v>69</v>
      </c>
      <c r="W30" s="121">
        <v>1400</v>
      </c>
      <c r="X30" s="125">
        <v>68</v>
      </c>
      <c r="Y30" s="125">
        <v>78</v>
      </c>
      <c r="Z30" s="125">
        <v>149</v>
      </c>
      <c r="AA30" s="167">
        <v>65</v>
      </c>
      <c r="AB30" s="252">
        <f>GEOMEAN(W30:AA31)</f>
        <v>148.37688018017724</v>
      </c>
      <c r="AC30" s="249"/>
      <c r="AD30" s="160"/>
      <c r="AE30" s="161"/>
      <c r="AF30" s="160"/>
      <c r="AG30" s="160"/>
    </row>
    <row r="31" spans="1:33" s="7" customFormat="1" ht="15.75" customHeight="1" thickBot="1" x14ac:dyDescent="0.3">
      <c r="A31" s="39">
        <v>-75.175466999999998</v>
      </c>
      <c r="B31" s="178"/>
      <c r="C31" s="179"/>
      <c r="D31" s="180"/>
      <c r="E31" s="184"/>
      <c r="F31" s="183"/>
      <c r="G31" s="157"/>
      <c r="H31" s="155"/>
      <c r="I31" s="154"/>
      <c r="J31" s="153"/>
      <c r="K31" s="251"/>
      <c r="L31" s="162"/>
      <c r="M31" s="166"/>
      <c r="N31" s="164"/>
      <c r="O31" s="274"/>
      <c r="P31" s="250"/>
      <c r="Q31" s="39">
        <v>-75.175466999999998</v>
      </c>
      <c r="R31" s="178"/>
      <c r="S31" s="179"/>
      <c r="T31" s="180"/>
      <c r="U31" s="247"/>
      <c r="V31" s="273"/>
      <c r="W31" s="162"/>
      <c r="X31" s="153"/>
      <c r="Y31" s="153"/>
      <c r="Z31" s="153"/>
      <c r="AA31" s="168"/>
      <c r="AB31" s="253"/>
      <c r="AC31" s="250"/>
      <c r="AD31" s="160"/>
      <c r="AE31" s="161"/>
      <c r="AF31" s="160"/>
      <c r="AG31" s="160"/>
    </row>
    <row r="32" spans="1:33" ht="20.25" customHeight="1" thickTop="1" x14ac:dyDescent="0.25">
      <c r="A32" s="95"/>
      <c r="B32" s="265" t="s">
        <v>71</v>
      </c>
      <c r="C32" s="265"/>
      <c r="D32" s="94"/>
      <c r="E32" s="90" t="s">
        <v>77</v>
      </c>
      <c r="F32" s="91"/>
      <c r="G32" s="53"/>
      <c r="H32" s="53"/>
      <c r="I32" s="53"/>
      <c r="J32" s="53"/>
      <c r="K32" s="53"/>
      <c r="L32" s="53"/>
      <c r="P32" s="8"/>
      <c r="Q32" s="53"/>
      <c r="R32" s="266" t="s">
        <v>71</v>
      </c>
      <c r="S32" s="267"/>
      <c r="T32" s="94"/>
      <c r="U32" s="98" t="s">
        <v>77</v>
      </c>
      <c r="AC32" s="8"/>
    </row>
    <row r="33" spans="1:29" ht="20.25" customHeight="1" x14ac:dyDescent="0.25">
      <c r="A33" s="8"/>
      <c r="B33" s="8"/>
      <c r="D33" s="89"/>
      <c r="E33" s="92" t="s">
        <v>78</v>
      </c>
      <c r="F33" s="87"/>
      <c r="P33" s="8"/>
      <c r="R33" s="8"/>
      <c r="U33" s="99" t="s">
        <v>78</v>
      </c>
      <c r="V33" s="87"/>
      <c r="AC33" s="8"/>
    </row>
    <row r="34" spans="1:29" x14ac:dyDescent="0.25">
      <c r="A34" s="8"/>
      <c r="E34" s="93"/>
      <c r="P34" s="8"/>
      <c r="U34" s="93"/>
      <c r="AC34" s="8"/>
    </row>
    <row r="35" spans="1:29" x14ac:dyDescent="0.25">
      <c r="A35" s="8"/>
      <c r="E35" s="57"/>
      <c r="P35" s="8"/>
      <c r="AC35" s="8"/>
    </row>
    <row r="36" spans="1:29" x14ac:dyDescent="0.25">
      <c r="A36" s="8"/>
      <c r="P36" s="8"/>
      <c r="AC36" s="8"/>
    </row>
    <row r="37" spans="1:29" x14ac:dyDescent="0.25">
      <c r="A37" s="8"/>
      <c r="P37" s="8"/>
      <c r="AC37" s="8"/>
    </row>
    <row r="38" spans="1:29" x14ac:dyDescent="0.25">
      <c r="A38" s="8"/>
      <c r="P38" s="8"/>
      <c r="AC38" s="8"/>
    </row>
    <row r="39" spans="1:29" x14ac:dyDescent="0.25">
      <c r="A39" s="8"/>
      <c r="P39" s="8"/>
      <c r="AC39" s="8"/>
    </row>
    <row r="40" spans="1:29" x14ac:dyDescent="0.25">
      <c r="A40" s="8"/>
      <c r="P40" s="8"/>
      <c r="AC40" s="8"/>
    </row>
    <row r="41" spans="1:29" x14ac:dyDescent="0.25">
      <c r="A41" s="8"/>
      <c r="P41" s="8"/>
      <c r="AC41" s="8"/>
    </row>
    <row r="42" spans="1:29" x14ac:dyDescent="0.25">
      <c r="A42" s="8"/>
      <c r="P42" s="8"/>
      <c r="AC42" s="8"/>
    </row>
    <row r="43" spans="1:29" x14ac:dyDescent="0.25">
      <c r="A43" s="8"/>
      <c r="P43" s="8"/>
      <c r="AC43" s="8"/>
    </row>
    <row r="44" spans="1:29" x14ac:dyDescent="0.25">
      <c r="A44" s="8"/>
      <c r="P44" s="8"/>
      <c r="AC44" s="8"/>
    </row>
    <row r="45" spans="1:29" x14ac:dyDescent="0.25">
      <c r="A45" s="8"/>
      <c r="P45" s="8"/>
      <c r="AC45" s="8"/>
    </row>
    <row r="46" spans="1:29" x14ac:dyDescent="0.25">
      <c r="A46" s="8"/>
      <c r="P46" s="8"/>
      <c r="AC46" s="8"/>
    </row>
    <row r="47" spans="1:29" x14ac:dyDescent="0.25">
      <c r="A47" s="8"/>
      <c r="P47" s="8"/>
      <c r="AC47" s="8"/>
    </row>
    <row r="48" spans="1:29" x14ac:dyDescent="0.25">
      <c r="A48" s="8"/>
      <c r="P48" s="8"/>
      <c r="AC48" s="8"/>
    </row>
    <row r="49" spans="1:29" x14ac:dyDescent="0.25">
      <c r="A49" s="8"/>
      <c r="P49" s="8"/>
      <c r="AC49" s="8"/>
    </row>
    <row r="50" spans="1:29" x14ac:dyDescent="0.25">
      <c r="A50" s="8"/>
      <c r="P50" s="8"/>
      <c r="AC50" s="8"/>
    </row>
    <row r="51" spans="1:29" x14ac:dyDescent="0.25">
      <c r="A51" s="8"/>
      <c r="P51" s="8"/>
      <c r="AC51" s="8"/>
    </row>
    <row r="52" spans="1:29" x14ac:dyDescent="0.25">
      <c r="A52" s="8"/>
      <c r="P52" s="8"/>
      <c r="AC52" s="8"/>
    </row>
    <row r="53" spans="1:29" x14ac:dyDescent="0.25">
      <c r="A53" s="8"/>
      <c r="P53" s="8"/>
      <c r="AC53" s="8"/>
    </row>
    <row r="54" spans="1:29" x14ac:dyDescent="0.25">
      <c r="A54" s="8"/>
      <c r="P54" s="8"/>
      <c r="AC54" s="8"/>
    </row>
    <row r="55" spans="1:29" x14ac:dyDescent="0.25">
      <c r="A55" s="8"/>
      <c r="P55" s="8"/>
      <c r="AC55" s="8"/>
    </row>
    <row r="56" spans="1:29" x14ac:dyDescent="0.25">
      <c r="A56" s="8"/>
      <c r="P56" s="8"/>
      <c r="AC56" s="8"/>
    </row>
    <row r="57" spans="1:29" x14ac:dyDescent="0.25">
      <c r="A57" s="8"/>
      <c r="P57" s="8"/>
      <c r="AC57" s="8"/>
    </row>
    <row r="58" spans="1:29" x14ac:dyDescent="0.25">
      <c r="A58" s="8"/>
      <c r="P58" s="8"/>
      <c r="AC58" s="8"/>
    </row>
    <row r="59" spans="1:29" x14ac:dyDescent="0.25">
      <c r="A59" s="8"/>
      <c r="P59" s="8"/>
      <c r="AC59" s="8"/>
    </row>
    <row r="60" spans="1:29" x14ac:dyDescent="0.25">
      <c r="A60" s="8"/>
      <c r="P60" s="8"/>
      <c r="AC60" s="8"/>
    </row>
    <row r="61" spans="1:29" x14ac:dyDescent="0.25">
      <c r="A61" s="8"/>
      <c r="P61" s="8"/>
      <c r="AC61" s="8"/>
    </row>
    <row r="62" spans="1:29" x14ac:dyDescent="0.25">
      <c r="A62" s="8"/>
      <c r="P62" s="8"/>
      <c r="AC62" s="8"/>
    </row>
    <row r="63" spans="1:29" x14ac:dyDescent="0.25">
      <c r="A63" s="8"/>
      <c r="P63" s="8"/>
      <c r="AC63" s="8"/>
    </row>
    <row r="64" spans="1:29" x14ac:dyDescent="0.25">
      <c r="A64" s="8"/>
      <c r="P64" s="8"/>
      <c r="AC64" s="8"/>
    </row>
    <row r="65" spans="1:29" x14ac:dyDescent="0.25">
      <c r="A65" s="8"/>
      <c r="P65" s="8"/>
      <c r="AC65" s="8"/>
    </row>
    <row r="66" spans="1:29" x14ac:dyDescent="0.25">
      <c r="A66" s="8"/>
      <c r="P66" s="8"/>
      <c r="AC66" s="8"/>
    </row>
    <row r="67" spans="1:29" x14ac:dyDescent="0.25">
      <c r="A67" s="8"/>
      <c r="P67" s="8"/>
      <c r="AC67" s="8"/>
    </row>
    <row r="68" spans="1:29" x14ac:dyDescent="0.25">
      <c r="A68" s="8"/>
      <c r="P68" s="8"/>
      <c r="AC68" s="8"/>
    </row>
    <row r="69" spans="1:29" x14ac:dyDescent="0.25">
      <c r="A69" s="8"/>
      <c r="P69" s="8"/>
      <c r="AC69" s="8"/>
    </row>
    <row r="70" spans="1:29" x14ac:dyDescent="0.25">
      <c r="A70" s="8"/>
      <c r="P70" s="8"/>
      <c r="AC70" s="8"/>
    </row>
    <row r="71" spans="1:29" x14ac:dyDescent="0.25">
      <c r="A71" s="8"/>
      <c r="P71" s="8"/>
      <c r="AC71" s="8"/>
    </row>
    <row r="72" spans="1:29" x14ac:dyDescent="0.25">
      <c r="A72" s="8"/>
      <c r="P72" s="8"/>
      <c r="AC72" s="8"/>
    </row>
    <row r="73" spans="1:29" x14ac:dyDescent="0.25">
      <c r="A73" s="8"/>
      <c r="P73" s="8"/>
      <c r="AC73" s="8"/>
    </row>
    <row r="74" spans="1:29" x14ac:dyDescent="0.25">
      <c r="A74" s="8"/>
      <c r="P74" s="8"/>
      <c r="AC74" s="8"/>
    </row>
    <row r="75" spans="1:29" x14ac:dyDescent="0.25">
      <c r="A75" s="8"/>
      <c r="P75" s="8"/>
      <c r="AC75" s="8"/>
    </row>
    <row r="76" spans="1:29" x14ac:dyDescent="0.25">
      <c r="A76" s="8"/>
      <c r="P76" s="8"/>
      <c r="AC76" s="8"/>
    </row>
    <row r="77" spans="1:29" x14ac:dyDescent="0.25">
      <c r="A77" s="8"/>
      <c r="P77" s="8"/>
      <c r="AC77" s="8"/>
    </row>
    <row r="78" spans="1:29" x14ac:dyDescent="0.25">
      <c r="A78" s="8"/>
      <c r="P78" s="8"/>
      <c r="AC78" s="8"/>
    </row>
    <row r="79" spans="1:29" x14ac:dyDescent="0.25">
      <c r="A79" s="8"/>
      <c r="P79" s="8"/>
      <c r="AC79" s="8"/>
    </row>
    <row r="80" spans="1:29" x14ac:dyDescent="0.25">
      <c r="A80" s="8"/>
      <c r="P80" s="8"/>
      <c r="AC80" s="8"/>
    </row>
    <row r="81" spans="1:29" x14ac:dyDescent="0.25">
      <c r="A81" s="8"/>
      <c r="P81" s="8"/>
      <c r="AC81" s="8"/>
    </row>
    <row r="82" spans="1:29" x14ac:dyDescent="0.25">
      <c r="A82" s="8"/>
      <c r="P82" s="8"/>
      <c r="AC82" s="8"/>
    </row>
    <row r="83" spans="1:29" x14ac:dyDescent="0.25">
      <c r="A83" s="8"/>
      <c r="P83" s="8"/>
      <c r="AC83" s="8"/>
    </row>
    <row r="84" spans="1:29" x14ac:dyDescent="0.25">
      <c r="A84" s="8"/>
      <c r="P84" s="8"/>
      <c r="AC84" s="8"/>
    </row>
    <row r="85" spans="1:29" x14ac:dyDescent="0.25">
      <c r="A85" s="8"/>
      <c r="P85" s="8"/>
      <c r="AC85" s="8"/>
    </row>
    <row r="86" spans="1:29" x14ac:dyDescent="0.25">
      <c r="A86" s="8"/>
      <c r="P86" s="8"/>
      <c r="AC86" s="8"/>
    </row>
    <row r="87" spans="1:29" x14ac:dyDescent="0.25">
      <c r="A87" s="8"/>
      <c r="P87" s="8"/>
      <c r="AC87" s="8"/>
    </row>
    <row r="88" spans="1:29" x14ac:dyDescent="0.25">
      <c r="A88" s="8"/>
      <c r="P88" s="8"/>
      <c r="AC88" s="8"/>
    </row>
    <row r="89" spans="1:29" x14ac:dyDescent="0.25">
      <c r="A89" s="8"/>
      <c r="P89" s="8"/>
      <c r="AC89" s="8"/>
    </row>
    <row r="90" spans="1:29" x14ac:dyDescent="0.25">
      <c r="A90" s="8"/>
      <c r="P90" s="8"/>
      <c r="AC90" s="8"/>
    </row>
    <row r="91" spans="1:29" x14ac:dyDescent="0.25">
      <c r="A91" s="8"/>
      <c r="P91" s="8"/>
      <c r="AC91" s="8"/>
    </row>
    <row r="92" spans="1:29" x14ac:dyDescent="0.25">
      <c r="A92" s="8"/>
      <c r="P92" s="8"/>
      <c r="AC92" s="8"/>
    </row>
    <row r="93" spans="1:29" x14ac:dyDescent="0.25">
      <c r="A93" s="8"/>
      <c r="P93" s="8"/>
      <c r="AC93" s="8"/>
    </row>
    <row r="94" spans="1:29" x14ac:dyDescent="0.25">
      <c r="A94" s="8"/>
      <c r="P94" s="8"/>
      <c r="AC94" s="8"/>
    </row>
    <row r="95" spans="1:29" x14ac:dyDescent="0.25">
      <c r="A95" s="8"/>
      <c r="P95" s="8"/>
      <c r="AC95" s="8"/>
    </row>
    <row r="96" spans="1:29" x14ac:dyDescent="0.25">
      <c r="A96" s="8"/>
      <c r="P96" s="8"/>
      <c r="AC96" s="8"/>
    </row>
    <row r="97" spans="1:29" x14ac:dyDescent="0.25">
      <c r="A97" s="8"/>
      <c r="P97" s="8"/>
      <c r="AC97" s="8"/>
    </row>
    <row r="98" spans="1:29" x14ac:dyDescent="0.25">
      <c r="A98" s="8"/>
      <c r="P98" s="8"/>
      <c r="AC98" s="8"/>
    </row>
    <row r="99" spans="1:29" x14ac:dyDescent="0.25">
      <c r="A99" s="8"/>
      <c r="P99" s="8"/>
      <c r="AC99" s="8"/>
    </row>
    <row r="100" spans="1:29" x14ac:dyDescent="0.25">
      <c r="A100" s="8"/>
      <c r="P100" s="8"/>
      <c r="AC100" s="8"/>
    </row>
    <row r="101" spans="1:29" x14ac:dyDescent="0.25">
      <c r="A101" s="8"/>
      <c r="P101" s="8"/>
      <c r="AC101" s="8"/>
    </row>
    <row r="102" spans="1:29" x14ac:dyDescent="0.25">
      <c r="A102" s="8"/>
      <c r="P102" s="8"/>
      <c r="AC102" s="8"/>
    </row>
    <row r="103" spans="1:29" x14ac:dyDescent="0.25">
      <c r="A103" s="8"/>
      <c r="P103" s="8"/>
      <c r="AC103" s="8"/>
    </row>
    <row r="104" spans="1:29" x14ac:dyDescent="0.25">
      <c r="A104" s="8"/>
      <c r="P104" s="8"/>
      <c r="AC104" s="8"/>
    </row>
    <row r="105" spans="1:29" x14ac:dyDescent="0.25">
      <c r="A105" s="8"/>
      <c r="P105" s="8"/>
      <c r="AC105" s="8"/>
    </row>
    <row r="106" spans="1:29" x14ac:dyDescent="0.25">
      <c r="A106" s="8"/>
      <c r="P106" s="8"/>
    </row>
    <row r="107" spans="1:29" x14ac:dyDescent="0.25">
      <c r="A107" s="8"/>
      <c r="P107" s="8"/>
    </row>
    <row r="108" spans="1:29" x14ac:dyDescent="0.25">
      <c r="A108" s="8"/>
      <c r="P108" s="8"/>
    </row>
    <row r="109" spans="1:29" x14ac:dyDescent="0.25">
      <c r="A109" s="8"/>
      <c r="P109" s="8"/>
    </row>
    <row r="110" spans="1:29" x14ac:dyDescent="0.25">
      <c r="A110" s="8"/>
      <c r="P110" s="8"/>
    </row>
    <row r="111" spans="1:29" x14ac:dyDescent="0.25">
      <c r="A111" s="8"/>
      <c r="P111" s="8"/>
    </row>
    <row r="112" spans="1:29" x14ac:dyDescent="0.25">
      <c r="A112" s="8"/>
      <c r="P112" s="8"/>
    </row>
    <row r="113" spans="1:16" x14ac:dyDescent="0.25">
      <c r="A113" s="8"/>
      <c r="P113" s="8"/>
    </row>
    <row r="114" spans="1:16" x14ac:dyDescent="0.25">
      <c r="A114" s="8"/>
      <c r="P114" s="8"/>
    </row>
    <row r="115" spans="1:16" x14ac:dyDescent="0.25">
      <c r="A115" s="8"/>
      <c r="P115" s="8"/>
    </row>
    <row r="116" spans="1:16" x14ac:dyDescent="0.25">
      <c r="A116" s="8"/>
      <c r="P116" s="8"/>
    </row>
    <row r="117" spans="1:16" x14ac:dyDescent="0.25">
      <c r="A117" s="8"/>
      <c r="P117" s="8"/>
    </row>
    <row r="118" spans="1:16" x14ac:dyDescent="0.25">
      <c r="A118" s="8"/>
      <c r="P118" s="8"/>
    </row>
    <row r="119" spans="1:16" x14ac:dyDescent="0.25">
      <c r="A119" s="8"/>
      <c r="P119" s="8"/>
    </row>
    <row r="120" spans="1:16" x14ac:dyDescent="0.25">
      <c r="P120" s="8"/>
    </row>
    <row r="121" spans="1:16" x14ac:dyDescent="0.25">
      <c r="P121" s="8"/>
    </row>
    <row r="122" spans="1:16" x14ac:dyDescent="0.25">
      <c r="P122" s="8"/>
    </row>
    <row r="123" spans="1:16" x14ac:dyDescent="0.25">
      <c r="P123" s="8"/>
    </row>
    <row r="124" spans="1:16" x14ac:dyDescent="0.25">
      <c r="P124" s="8"/>
    </row>
    <row r="125" spans="1:16" x14ac:dyDescent="0.25">
      <c r="P125" s="8"/>
    </row>
    <row r="126" spans="1:16" x14ac:dyDescent="0.25">
      <c r="P126" s="8"/>
    </row>
    <row r="127" spans="1:16" x14ac:dyDescent="0.25">
      <c r="P127" s="8"/>
    </row>
    <row r="128" spans="1:16" x14ac:dyDescent="0.25">
      <c r="P128" s="8"/>
    </row>
    <row r="129" spans="16:16" x14ac:dyDescent="0.25">
      <c r="P129" s="8"/>
    </row>
    <row r="130" spans="16:16" x14ac:dyDescent="0.25">
      <c r="P130" s="8"/>
    </row>
    <row r="131" spans="16:16" x14ac:dyDescent="0.25">
      <c r="P131" s="8"/>
    </row>
    <row r="132" spans="16:16" x14ac:dyDescent="0.25">
      <c r="P132" s="8"/>
    </row>
    <row r="133" spans="16:16" x14ac:dyDescent="0.25">
      <c r="P133" s="8"/>
    </row>
    <row r="134" spans="16:16" x14ac:dyDescent="0.25">
      <c r="P134" s="8"/>
    </row>
    <row r="135" spans="16:16" x14ac:dyDescent="0.25">
      <c r="P135" s="8"/>
    </row>
  </sheetData>
  <mergeCells count="297">
    <mergeCell ref="O7:P7"/>
    <mergeCell ref="O8:P9"/>
    <mergeCell ref="R8:S8"/>
    <mergeCell ref="V7:W7"/>
    <mergeCell ref="Y7:Z7"/>
    <mergeCell ref="AB7:AC7"/>
    <mergeCell ref="AB8:AC9"/>
    <mergeCell ref="B32:C32"/>
    <mergeCell ref="R32:S32"/>
    <mergeCell ref="V26:V27"/>
    <mergeCell ref="V28:V29"/>
    <mergeCell ref="V30:V31"/>
    <mergeCell ref="O30:O31"/>
    <mergeCell ref="O26:O27"/>
    <mergeCell ref="O28:O29"/>
    <mergeCell ref="O24:O25"/>
    <mergeCell ref="O22:O23"/>
    <mergeCell ref="O20:O21"/>
    <mergeCell ref="R20:T21"/>
    <mergeCell ref="R22:T23"/>
    <mergeCell ref="R24:T25"/>
    <mergeCell ref="R26:T27"/>
    <mergeCell ref="R28:T29"/>
    <mergeCell ref="R30:T31"/>
    <mergeCell ref="R1:T4"/>
    <mergeCell ref="U1:U4"/>
    <mergeCell ref="R5:T5"/>
    <mergeCell ref="R9:T9"/>
    <mergeCell ref="R10:T11"/>
    <mergeCell ref="R12:T13"/>
    <mergeCell ref="R14:T15"/>
    <mergeCell ref="R16:T17"/>
    <mergeCell ref="U10:U11"/>
    <mergeCell ref="U12:U13"/>
    <mergeCell ref="U14:U15"/>
    <mergeCell ref="U16:U17"/>
    <mergeCell ref="U22:U23"/>
    <mergeCell ref="U24:U25"/>
    <mergeCell ref="U26:U27"/>
    <mergeCell ref="U28:U29"/>
    <mergeCell ref="U30:U31"/>
    <mergeCell ref="P10:P31"/>
    <mergeCell ref="AC10:AC31"/>
    <mergeCell ref="K30:K31"/>
    <mergeCell ref="X24:X25"/>
    <mergeCell ref="Y24:Y25"/>
    <mergeCell ref="AA24:AA25"/>
    <mergeCell ref="AB24:AB25"/>
    <mergeCell ref="L24:L25"/>
    <mergeCell ref="M24:M25"/>
    <mergeCell ref="N24:N25"/>
    <mergeCell ref="W24:W25"/>
    <mergeCell ref="Z24:Z25"/>
    <mergeCell ref="V24:V25"/>
    <mergeCell ref="N26:N27"/>
    <mergeCell ref="M26:M27"/>
    <mergeCell ref="L26:L27"/>
    <mergeCell ref="L30:L31"/>
    <mergeCell ref="AB30:AB31"/>
    <mergeCell ref="AB12:AB13"/>
    <mergeCell ref="B10:D11"/>
    <mergeCell ref="B12:D13"/>
    <mergeCell ref="K10:K11"/>
    <mergeCell ref="L10:L11"/>
    <mergeCell ref="F10:F11"/>
    <mergeCell ref="B22:D23"/>
    <mergeCell ref="X12:X13"/>
    <mergeCell ref="K14:K15"/>
    <mergeCell ref="L14:L15"/>
    <mergeCell ref="M14:M15"/>
    <mergeCell ref="N14:N15"/>
    <mergeCell ref="W14:W15"/>
    <mergeCell ref="W16:W17"/>
    <mergeCell ref="N16:N17"/>
    <mergeCell ref="M16:M17"/>
    <mergeCell ref="L16:L17"/>
    <mergeCell ref="V10:V11"/>
    <mergeCell ref="W22:W23"/>
    <mergeCell ref="N22:N23"/>
    <mergeCell ref="M22:M23"/>
    <mergeCell ref="L22:L23"/>
    <mergeCell ref="V22:V23"/>
    <mergeCell ref="M20:M21"/>
    <mergeCell ref="U20:U21"/>
    <mergeCell ref="AE10:AE11"/>
    <mergeCell ref="AF10:AF11"/>
    <mergeCell ref="AG10:AG11"/>
    <mergeCell ref="E10:E11"/>
    <mergeCell ref="E12:E13"/>
    <mergeCell ref="E14:E15"/>
    <mergeCell ref="E16:E17"/>
    <mergeCell ref="AA10:AA11"/>
    <mergeCell ref="AB10:AB11"/>
    <mergeCell ref="AD10:AD11"/>
    <mergeCell ref="M10:M11"/>
    <mergeCell ref="N10:N11"/>
    <mergeCell ref="W10:W11"/>
    <mergeCell ref="X10:X11"/>
    <mergeCell ref="Y10:Y11"/>
    <mergeCell ref="I10:I11"/>
    <mergeCell ref="V12:V13"/>
    <mergeCell ref="V14:V15"/>
    <mergeCell ref="V16:V17"/>
    <mergeCell ref="O16:O17"/>
    <mergeCell ref="O14:O15"/>
    <mergeCell ref="O12:O13"/>
    <mergeCell ref="O10:O11"/>
    <mergeCell ref="AE12:AE13"/>
    <mergeCell ref="B24:D25"/>
    <mergeCell ref="B26:D27"/>
    <mergeCell ref="B20:D21"/>
    <mergeCell ref="B28:D29"/>
    <mergeCell ref="K16:K17"/>
    <mergeCell ref="B18:D19"/>
    <mergeCell ref="B1:D4"/>
    <mergeCell ref="B5:D5"/>
    <mergeCell ref="B14:D15"/>
    <mergeCell ref="H22:H23"/>
    <mergeCell ref="E18:E19"/>
    <mergeCell ref="E1:E4"/>
    <mergeCell ref="I7:J7"/>
    <mergeCell ref="F7:G7"/>
    <mergeCell ref="B8:C8"/>
    <mergeCell ref="B9:D9"/>
    <mergeCell ref="E26:E27"/>
    <mergeCell ref="E28:E29"/>
    <mergeCell ref="G10:G11"/>
    <mergeCell ref="B16:D17"/>
    <mergeCell ref="J12:J13"/>
    <mergeCell ref="J14:J15"/>
    <mergeCell ref="K12:K13"/>
    <mergeCell ref="H10:H11"/>
    <mergeCell ref="E24:E25"/>
    <mergeCell ref="J16:J17"/>
    <mergeCell ref="F16:F17"/>
    <mergeCell ref="K20:K21"/>
    <mergeCell ref="K24:K25"/>
    <mergeCell ref="J28:J29"/>
    <mergeCell ref="J20:J21"/>
    <mergeCell ref="J22:J23"/>
    <mergeCell ref="K22:K23"/>
    <mergeCell ref="J26:J27"/>
    <mergeCell ref="B30:D31"/>
    <mergeCell ref="F12:F13"/>
    <mergeCell ref="G12:G13"/>
    <mergeCell ref="H12:H13"/>
    <mergeCell ref="I12:I13"/>
    <mergeCell ref="F14:F15"/>
    <mergeCell ref="G14:G15"/>
    <mergeCell ref="H14:H15"/>
    <mergeCell ref="I14:I15"/>
    <mergeCell ref="I16:I17"/>
    <mergeCell ref="I22:I23"/>
    <mergeCell ref="G22:G23"/>
    <mergeCell ref="F22:F23"/>
    <mergeCell ref="I26:I27"/>
    <mergeCell ref="H26:H27"/>
    <mergeCell ref="G26:G27"/>
    <mergeCell ref="F26:F27"/>
    <mergeCell ref="F24:F25"/>
    <mergeCell ref="G24:G25"/>
    <mergeCell ref="H24:H25"/>
    <mergeCell ref="F30:F31"/>
    <mergeCell ref="F28:F29"/>
    <mergeCell ref="E30:E31"/>
    <mergeCell ref="E22:E23"/>
    <mergeCell ref="AG12:AG13"/>
    <mergeCell ref="AB14:AB15"/>
    <mergeCell ref="X14:X15"/>
    <mergeCell ref="Y14:Y15"/>
    <mergeCell ref="AA14:AA15"/>
    <mergeCell ref="AG16:AG17"/>
    <mergeCell ref="AF16:AF17"/>
    <mergeCell ref="AE16:AE17"/>
    <mergeCell ref="AD16:AD17"/>
    <mergeCell ref="AD14:AD15"/>
    <mergeCell ref="AE14:AE15"/>
    <mergeCell ref="AF14:AF15"/>
    <mergeCell ref="AG14:AG15"/>
    <mergeCell ref="AA16:AA17"/>
    <mergeCell ref="Y16:Y17"/>
    <mergeCell ref="X16:X17"/>
    <mergeCell ref="AG18:AG19"/>
    <mergeCell ref="X18:X19"/>
    <mergeCell ref="Y18:Y19"/>
    <mergeCell ref="AA18:AA19"/>
    <mergeCell ref="AB18:AB19"/>
    <mergeCell ref="AG22:AG23"/>
    <mergeCell ref="AF22:AF23"/>
    <mergeCell ref="AE22:AE23"/>
    <mergeCell ref="AD22:AD23"/>
    <mergeCell ref="AG20:AG21"/>
    <mergeCell ref="Z20:Z21"/>
    <mergeCell ref="AB20:AB21"/>
    <mergeCell ref="AD20:AD21"/>
    <mergeCell ref="AE20:AE21"/>
    <mergeCell ref="AF20:AF21"/>
    <mergeCell ref="X20:X21"/>
    <mergeCell ref="Y20:Y21"/>
    <mergeCell ref="AA20:AA21"/>
    <mergeCell ref="AD18:AD19"/>
    <mergeCell ref="AE18:AE19"/>
    <mergeCell ref="AB22:AB23"/>
    <mergeCell ref="AA22:AA23"/>
    <mergeCell ref="Y22:Y23"/>
    <mergeCell ref="X22:X23"/>
    <mergeCell ref="W26:W27"/>
    <mergeCell ref="AB26:AB27"/>
    <mergeCell ref="AA26:AA27"/>
    <mergeCell ref="AF18:AF19"/>
    <mergeCell ref="AB16:AB17"/>
    <mergeCell ref="Y26:Y27"/>
    <mergeCell ref="X26:X27"/>
    <mergeCell ref="Z26:Z27"/>
    <mergeCell ref="AD12:AD13"/>
    <mergeCell ref="AA12:AA13"/>
    <mergeCell ref="AF12:AF13"/>
    <mergeCell ref="Z22:Z23"/>
    <mergeCell ref="AG26:AG27"/>
    <mergeCell ref="AF26:AF27"/>
    <mergeCell ref="AE26:AE27"/>
    <mergeCell ref="AD26:AD27"/>
    <mergeCell ref="AB28:AB29"/>
    <mergeCell ref="Z28:Z29"/>
    <mergeCell ref="AD24:AD25"/>
    <mergeCell ref="AE24:AE25"/>
    <mergeCell ref="AF24:AF25"/>
    <mergeCell ref="AG24:AG25"/>
    <mergeCell ref="M28:M29"/>
    <mergeCell ref="N28:N29"/>
    <mergeCell ref="W28:W29"/>
    <mergeCell ref="AG30:AG31"/>
    <mergeCell ref="AF30:AF31"/>
    <mergeCell ref="AE30:AE31"/>
    <mergeCell ref="AD30:AD31"/>
    <mergeCell ref="AD28:AD29"/>
    <mergeCell ref="AE28:AE29"/>
    <mergeCell ref="AF28:AF29"/>
    <mergeCell ref="AG28:AG29"/>
    <mergeCell ref="W30:W31"/>
    <mergeCell ref="N30:N31"/>
    <mergeCell ref="M30:M31"/>
    <mergeCell ref="AA30:AA31"/>
    <mergeCell ref="Y30:Y31"/>
    <mergeCell ref="X30:X31"/>
    <mergeCell ref="Z30:Z31"/>
    <mergeCell ref="X28:X29"/>
    <mergeCell ref="Y28:Y29"/>
    <mergeCell ref="AA28:AA29"/>
    <mergeCell ref="L28:L29"/>
    <mergeCell ref="I24:I25"/>
    <mergeCell ref="J24:J25"/>
    <mergeCell ref="K26:K27"/>
    <mergeCell ref="K28:K29"/>
    <mergeCell ref="J30:J31"/>
    <mergeCell ref="I30:I31"/>
    <mergeCell ref="H30:H31"/>
    <mergeCell ref="G30:G31"/>
    <mergeCell ref="G28:G29"/>
    <mergeCell ref="H28:H29"/>
    <mergeCell ref="I28:I29"/>
    <mergeCell ref="Z10:Z11"/>
    <mergeCell ref="Z12:Z13"/>
    <mergeCell ref="Z14:Z15"/>
    <mergeCell ref="Z16:Z17"/>
    <mergeCell ref="Z18:Z19"/>
    <mergeCell ref="N20:N21"/>
    <mergeCell ref="E20:E21"/>
    <mergeCell ref="F20:F21"/>
    <mergeCell ref="G20:G21"/>
    <mergeCell ref="H20:H21"/>
    <mergeCell ref="I20:I21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W18:W19"/>
    <mergeCell ref="Y12:Y13"/>
    <mergeCell ref="W20:W21"/>
    <mergeCell ref="L20:L21"/>
    <mergeCell ref="L12:L13"/>
    <mergeCell ref="M12:M13"/>
    <mergeCell ref="N12:N13"/>
    <mergeCell ref="W12:W13"/>
    <mergeCell ref="J10:J11"/>
    <mergeCell ref="H16:H17"/>
    <mergeCell ref="G16:G17"/>
    <mergeCell ref="V18:V19"/>
    <mergeCell ref="V20:V21"/>
    <mergeCell ref="O18:O19"/>
    <mergeCell ref="R18:T19"/>
    <mergeCell ref="U18:U19"/>
  </mergeCells>
  <printOptions horizontalCentered="1"/>
  <pageMargins left="0.08" right="0.5" top="0.2" bottom="0.2" header="0" footer="0"/>
  <pageSetup scale="89" fitToHeight="2" orientation="landscape" verticalDpi="300" r:id="rId1"/>
  <headerFooter>
    <oddFooter>&amp;CPrepared by Raymond A. Macik &amp; (&amp;D)&amp;RPage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showGridLines="0" zoomScaleNormal="100" workbookViewId="0">
      <selection activeCell="AH12" sqref="AH12"/>
    </sheetView>
  </sheetViews>
  <sheetFormatPr defaultRowHeight="15" x14ac:dyDescent="0.25"/>
  <cols>
    <col min="1" max="1" width="10.28515625" style="4" customWidth="1"/>
    <col min="2" max="4" width="9.42578125" style="4" customWidth="1"/>
    <col min="5" max="5" width="14.85546875" style="4" customWidth="1"/>
    <col min="6" max="11" width="8.85546875" style="4" customWidth="1"/>
    <col min="12" max="12" width="8.85546875" style="7" customWidth="1"/>
    <col min="13" max="13" width="8.85546875" style="4" customWidth="1"/>
    <col min="14" max="14" width="8.85546875" style="7" customWidth="1"/>
    <col min="15" max="15" width="9.140625" style="8" customWidth="1"/>
    <col min="16" max="16" width="6.28515625" style="55" customWidth="1"/>
    <col min="17" max="17" width="10.28515625" style="7" customWidth="1"/>
    <col min="18" max="20" width="9.42578125" style="7" customWidth="1"/>
    <col min="21" max="21" width="14.85546875" style="7" customWidth="1"/>
    <col min="22" max="25" width="8.85546875" style="8" customWidth="1"/>
    <col min="26" max="28" width="8.85546875" style="4" customWidth="1"/>
    <col min="29" max="29" width="8.85546875" style="7" customWidth="1"/>
    <col min="30" max="30" width="8.85546875" style="4" customWidth="1"/>
    <col min="31" max="31" width="9.140625" style="74" customWidth="1"/>
    <col min="32" max="32" width="6.28515625" style="55" customWidth="1"/>
    <col min="33" max="16384" width="9.140625" style="4"/>
  </cols>
  <sheetData>
    <row r="1" spans="1:33" ht="18" customHeight="1" thickTop="1" x14ac:dyDescent="0.25">
      <c r="A1" s="12"/>
      <c r="B1" s="200" t="s">
        <v>0</v>
      </c>
      <c r="C1" s="201"/>
      <c r="D1" s="202"/>
      <c r="E1" s="444"/>
      <c r="F1" s="9"/>
      <c r="G1" s="9"/>
      <c r="H1" s="9"/>
      <c r="P1" s="8"/>
      <c r="Q1" s="12"/>
      <c r="R1" s="200" t="s">
        <v>0</v>
      </c>
      <c r="S1" s="201"/>
      <c r="T1" s="202"/>
      <c r="U1" s="444"/>
      <c r="AF1" s="8"/>
    </row>
    <row r="2" spans="1:33" ht="18" customHeight="1" x14ac:dyDescent="0.25">
      <c r="A2" s="12"/>
      <c r="B2" s="203"/>
      <c r="C2" s="204"/>
      <c r="D2" s="205"/>
      <c r="E2" s="445"/>
      <c r="F2" s="9"/>
      <c r="G2" s="9"/>
      <c r="H2" s="9"/>
      <c r="O2" s="29"/>
      <c r="P2" s="29"/>
      <c r="Q2" s="12"/>
      <c r="R2" s="203"/>
      <c r="S2" s="204"/>
      <c r="T2" s="205"/>
      <c r="U2" s="445"/>
      <c r="V2" s="29"/>
      <c r="W2" s="29"/>
      <c r="X2" s="29"/>
      <c r="Y2" s="29"/>
      <c r="AB2" s="8"/>
      <c r="AE2" s="75"/>
      <c r="AF2" s="29"/>
    </row>
    <row r="3" spans="1:33" ht="18" customHeight="1" x14ac:dyDescent="0.25">
      <c r="A3" s="12"/>
      <c r="B3" s="203"/>
      <c r="C3" s="204"/>
      <c r="D3" s="205"/>
      <c r="E3" s="445"/>
      <c r="P3" s="8"/>
      <c r="Q3" s="12"/>
      <c r="R3" s="203"/>
      <c r="S3" s="204"/>
      <c r="T3" s="205"/>
      <c r="U3" s="445"/>
      <c r="AF3" s="8"/>
    </row>
    <row r="4" spans="1:33" ht="18" customHeight="1" thickBot="1" x14ac:dyDescent="0.3">
      <c r="A4" s="12"/>
      <c r="B4" s="206"/>
      <c r="C4" s="207"/>
      <c r="D4" s="208"/>
      <c r="E4" s="446"/>
      <c r="F4" s="10"/>
      <c r="G4" s="10"/>
      <c r="H4" s="10"/>
      <c r="I4" s="3"/>
      <c r="J4" s="3"/>
      <c r="P4" s="8"/>
      <c r="Q4" s="12"/>
      <c r="R4" s="206"/>
      <c r="S4" s="207"/>
      <c r="T4" s="208"/>
      <c r="U4" s="446"/>
      <c r="AF4" s="8"/>
    </row>
    <row r="5" spans="1:33" s="7" customFormat="1" ht="24" customHeight="1" thickTop="1" thickBot="1" x14ac:dyDescent="0.3">
      <c r="A5" s="12"/>
      <c r="B5" s="209" t="s">
        <v>65</v>
      </c>
      <c r="C5" s="210"/>
      <c r="D5" s="211"/>
      <c r="E5" s="56" t="s">
        <v>61</v>
      </c>
      <c r="F5" s="10"/>
      <c r="G5" s="10"/>
      <c r="H5" s="10"/>
      <c r="I5" s="3"/>
      <c r="J5" s="3"/>
      <c r="O5" s="8"/>
      <c r="P5" s="8"/>
      <c r="Q5" s="12"/>
      <c r="R5" s="209" t="s">
        <v>65</v>
      </c>
      <c r="S5" s="210"/>
      <c r="T5" s="211"/>
      <c r="U5" s="56" t="s">
        <v>63</v>
      </c>
      <c r="V5" s="8"/>
      <c r="W5" s="8"/>
      <c r="X5" s="8"/>
      <c r="Y5" s="8"/>
      <c r="AE5" s="74"/>
      <c r="AF5" s="8"/>
    </row>
    <row r="6" spans="1:33" s="7" customFormat="1" ht="15.75" customHeight="1" thickTop="1" x14ac:dyDescent="0.25">
      <c r="A6" s="11"/>
      <c r="B6" s="100"/>
      <c r="C6" s="100"/>
      <c r="D6" s="67"/>
      <c r="E6" s="8"/>
      <c r="F6" s="10"/>
      <c r="G6" s="10"/>
      <c r="H6" s="10"/>
      <c r="I6" s="104"/>
      <c r="J6" s="104"/>
      <c r="K6" s="8"/>
      <c r="L6" s="8"/>
      <c r="O6" s="8"/>
      <c r="P6" s="8"/>
      <c r="Q6" s="11"/>
      <c r="R6" s="67"/>
      <c r="S6" s="26"/>
      <c r="T6" s="26"/>
      <c r="U6" s="8"/>
      <c r="V6" s="8"/>
      <c r="W6" s="8"/>
      <c r="X6" s="8"/>
      <c r="Y6" s="8"/>
      <c r="AE6" s="113"/>
      <c r="AF6" s="83"/>
    </row>
    <row r="7" spans="1:33" ht="20.25" customHeight="1" thickBot="1" x14ac:dyDescent="0.35">
      <c r="A7" s="89"/>
      <c r="B7" s="438" t="s">
        <v>66</v>
      </c>
      <c r="C7" s="439"/>
      <c r="D7" s="102"/>
      <c r="E7" s="103"/>
      <c r="F7" s="217" t="s">
        <v>70</v>
      </c>
      <c r="G7" s="218"/>
      <c r="H7" s="96"/>
      <c r="I7" s="215" t="s">
        <v>50</v>
      </c>
      <c r="J7" s="216"/>
      <c r="K7" s="86"/>
      <c r="L7" s="66"/>
      <c r="O7" s="263" t="s">
        <v>50</v>
      </c>
      <c r="P7" s="264"/>
      <c r="Q7" s="8"/>
      <c r="R7" s="471" t="s">
        <v>66</v>
      </c>
      <c r="S7" s="472"/>
      <c r="T7" s="66"/>
      <c r="U7" s="84"/>
      <c r="V7" s="218" t="s">
        <v>70</v>
      </c>
      <c r="W7" s="218"/>
      <c r="X7" s="112"/>
      <c r="Y7" s="215" t="s">
        <v>50</v>
      </c>
      <c r="Z7" s="216"/>
      <c r="AA7" s="52"/>
      <c r="AD7" s="114"/>
      <c r="AE7" s="256" t="s">
        <v>50</v>
      </c>
      <c r="AF7" s="256"/>
      <c r="AG7" s="87"/>
    </row>
    <row r="8" spans="1:33" ht="20.25" customHeight="1" thickTop="1" thickBot="1" x14ac:dyDescent="0.3">
      <c r="A8" s="8"/>
      <c r="B8" s="440" t="s">
        <v>67</v>
      </c>
      <c r="C8" s="441"/>
      <c r="D8" s="101"/>
      <c r="E8" s="40" t="s">
        <v>14</v>
      </c>
      <c r="F8" s="41">
        <v>41815</v>
      </c>
      <c r="G8" s="41">
        <v>41816</v>
      </c>
      <c r="H8" s="41">
        <v>41823</v>
      </c>
      <c r="I8" s="41">
        <v>41831</v>
      </c>
      <c r="J8" s="41">
        <v>41836</v>
      </c>
      <c r="K8" s="41">
        <v>41838</v>
      </c>
      <c r="L8" s="41">
        <v>41842</v>
      </c>
      <c r="M8" s="76">
        <v>41848</v>
      </c>
      <c r="N8" s="41">
        <v>41849</v>
      </c>
      <c r="O8" s="257" t="s">
        <v>62</v>
      </c>
      <c r="P8" s="258"/>
      <c r="Q8" s="8"/>
      <c r="R8" s="440" t="s">
        <v>67</v>
      </c>
      <c r="S8" s="441"/>
      <c r="T8" s="105"/>
      <c r="U8" s="65" t="s">
        <v>14</v>
      </c>
      <c r="V8" s="64">
        <v>41838</v>
      </c>
      <c r="W8" s="63">
        <v>41842</v>
      </c>
      <c r="X8" s="60">
        <v>41845</v>
      </c>
      <c r="Y8" s="63">
        <v>41848</v>
      </c>
      <c r="Z8" s="41">
        <v>41851</v>
      </c>
      <c r="AA8" s="41">
        <v>41855</v>
      </c>
      <c r="AB8" s="41">
        <v>41858</v>
      </c>
      <c r="AC8" s="44">
        <v>41862</v>
      </c>
      <c r="AD8" s="44">
        <v>41876</v>
      </c>
      <c r="AE8" s="257" t="s">
        <v>62</v>
      </c>
      <c r="AF8" s="258"/>
    </row>
    <row r="9" spans="1:33" ht="20.25" thickTop="1" thickBot="1" x14ac:dyDescent="0.35">
      <c r="A9" s="71"/>
      <c r="B9" s="424" t="s">
        <v>2</v>
      </c>
      <c r="C9" s="425"/>
      <c r="D9" s="426"/>
      <c r="E9" s="13" t="s">
        <v>15</v>
      </c>
      <c r="F9" s="42" t="s">
        <v>47</v>
      </c>
      <c r="G9" s="42" t="s">
        <v>48</v>
      </c>
      <c r="H9" s="42" t="s">
        <v>49</v>
      </c>
      <c r="I9" s="42" t="s">
        <v>48</v>
      </c>
      <c r="J9" s="42" t="s">
        <v>48</v>
      </c>
      <c r="K9" s="42" t="s">
        <v>48</v>
      </c>
      <c r="L9" s="42" t="s">
        <v>48</v>
      </c>
      <c r="M9" s="77" t="s">
        <v>48</v>
      </c>
      <c r="N9" s="42" t="s">
        <v>49</v>
      </c>
      <c r="O9" s="259"/>
      <c r="P9" s="260"/>
      <c r="Q9" s="71"/>
      <c r="R9" s="424" t="s">
        <v>2</v>
      </c>
      <c r="S9" s="425"/>
      <c r="T9" s="426"/>
      <c r="U9" s="13" t="s">
        <v>15</v>
      </c>
      <c r="V9" s="59" t="s">
        <v>48</v>
      </c>
      <c r="W9" s="61" t="s">
        <v>48</v>
      </c>
      <c r="X9" s="62"/>
      <c r="Y9" s="62" t="s">
        <v>48</v>
      </c>
      <c r="Z9" s="42" t="s">
        <v>49</v>
      </c>
      <c r="AA9" s="42" t="s">
        <v>64</v>
      </c>
      <c r="AB9" s="42" t="s">
        <v>64</v>
      </c>
      <c r="AC9" s="43" t="s">
        <v>47</v>
      </c>
      <c r="AD9" s="43" t="s">
        <v>48</v>
      </c>
      <c r="AE9" s="259"/>
      <c r="AF9" s="260"/>
    </row>
    <row r="10" spans="1:33" s="5" customFormat="1" ht="15.75" customHeight="1" thickTop="1" thickBot="1" x14ac:dyDescent="0.3">
      <c r="A10" s="27">
        <v>40.969178999999997</v>
      </c>
      <c r="B10" s="283" t="s">
        <v>39</v>
      </c>
      <c r="C10" s="284"/>
      <c r="D10" s="285"/>
      <c r="E10" s="247" t="s">
        <v>32</v>
      </c>
      <c r="F10" s="435"/>
      <c r="G10" s="239"/>
      <c r="H10" s="436"/>
      <c r="I10" s="467">
        <v>212</v>
      </c>
      <c r="J10" s="451">
        <v>104</v>
      </c>
      <c r="K10" s="451">
        <v>108</v>
      </c>
      <c r="L10" s="505">
        <v>149</v>
      </c>
      <c r="M10" s="453">
        <v>108</v>
      </c>
      <c r="N10" s="272" t="s">
        <v>69</v>
      </c>
      <c r="O10" s="229">
        <f>GEOMEAN(I10:M11)</f>
        <v>130.82194324982353</v>
      </c>
      <c r="P10" s="474"/>
      <c r="Q10" s="27">
        <v>40.969178999999997</v>
      </c>
      <c r="R10" s="283" t="s">
        <v>39</v>
      </c>
      <c r="S10" s="284"/>
      <c r="T10" s="285"/>
      <c r="U10" s="247" t="s">
        <v>32</v>
      </c>
      <c r="V10" s="464"/>
      <c r="W10" s="318"/>
      <c r="X10" s="320"/>
      <c r="Y10" s="324">
        <v>133</v>
      </c>
      <c r="Z10" s="313">
        <v>1200</v>
      </c>
      <c r="AA10" s="315">
        <v>114</v>
      </c>
      <c r="AB10" s="315">
        <v>163</v>
      </c>
      <c r="AC10" s="329">
        <v>298</v>
      </c>
      <c r="AD10" s="449" t="s">
        <v>69</v>
      </c>
      <c r="AE10" s="303">
        <f>GEOMEAN(Y10:AC11)</f>
        <v>245.05768209124952</v>
      </c>
      <c r="AF10" s="474"/>
    </row>
    <row r="11" spans="1:33" s="5" customFormat="1" ht="15.75" customHeight="1" thickBot="1" x14ac:dyDescent="0.3">
      <c r="A11" s="15">
        <v>-75.213224999999994</v>
      </c>
      <c r="B11" s="286"/>
      <c r="C11" s="287"/>
      <c r="D11" s="288"/>
      <c r="E11" s="145"/>
      <c r="F11" s="147"/>
      <c r="G11" s="116"/>
      <c r="H11" s="437"/>
      <c r="I11" s="468"/>
      <c r="J11" s="452"/>
      <c r="K11" s="452"/>
      <c r="L11" s="452"/>
      <c r="M11" s="454"/>
      <c r="N11" s="333"/>
      <c r="O11" s="171"/>
      <c r="P11" s="475"/>
      <c r="Q11" s="15">
        <v>-75.213224999999994</v>
      </c>
      <c r="R11" s="286"/>
      <c r="S11" s="287"/>
      <c r="T11" s="288"/>
      <c r="U11" s="145"/>
      <c r="V11" s="459"/>
      <c r="W11" s="319"/>
      <c r="X11" s="321"/>
      <c r="Y11" s="325"/>
      <c r="Z11" s="314"/>
      <c r="AA11" s="316"/>
      <c r="AB11" s="316"/>
      <c r="AC11" s="330"/>
      <c r="AD11" s="450"/>
      <c r="AE11" s="304"/>
      <c r="AF11" s="475"/>
    </row>
    <row r="12" spans="1:33" s="5" customFormat="1" ht="15.75" customHeight="1" thickBot="1" x14ac:dyDescent="0.3">
      <c r="A12" s="14">
        <v>40.974499999999999</v>
      </c>
      <c r="B12" s="283" t="s">
        <v>40</v>
      </c>
      <c r="C12" s="284"/>
      <c r="D12" s="285"/>
      <c r="E12" s="144" t="s">
        <v>33</v>
      </c>
      <c r="F12" s="289"/>
      <c r="G12" s="290"/>
      <c r="H12" s="292"/>
      <c r="I12" s="293"/>
      <c r="J12" s="294">
        <v>4800</v>
      </c>
      <c r="K12" s="306">
        <v>124.5</v>
      </c>
      <c r="L12" s="506">
        <v>124</v>
      </c>
      <c r="M12" s="305">
        <v>167</v>
      </c>
      <c r="N12" s="484">
        <v>62</v>
      </c>
      <c r="O12" s="170">
        <f>GEOMEAN(J12:N13)</f>
        <v>238.22541211513996</v>
      </c>
      <c r="P12" s="475"/>
      <c r="Q12" s="14">
        <v>40.974499999999999</v>
      </c>
      <c r="R12" s="283" t="s">
        <v>40</v>
      </c>
      <c r="S12" s="284"/>
      <c r="T12" s="285"/>
      <c r="U12" s="144" t="s">
        <v>33</v>
      </c>
      <c r="V12" s="465" t="s">
        <v>69</v>
      </c>
      <c r="W12" s="317" t="s">
        <v>69</v>
      </c>
      <c r="X12" s="322"/>
      <c r="Y12" s="326" t="s">
        <v>69</v>
      </c>
      <c r="Z12" s="310">
        <v>108</v>
      </c>
      <c r="AA12" s="312">
        <v>120</v>
      </c>
      <c r="AB12" s="312">
        <v>70</v>
      </c>
      <c r="AC12" s="312">
        <v>129</v>
      </c>
      <c r="AD12" s="301">
        <v>167</v>
      </c>
      <c r="AE12" s="308">
        <f>GEOMEAN(Z12:AD13)</f>
        <v>114.34096273667512</v>
      </c>
      <c r="AF12" s="475"/>
    </row>
    <row r="13" spans="1:33" s="5" customFormat="1" ht="15.75" customHeight="1" thickBot="1" x14ac:dyDescent="0.3">
      <c r="A13" s="15">
        <v>-75.208550000000002</v>
      </c>
      <c r="B13" s="286"/>
      <c r="C13" s="287"/>
      <c r="D13" s="288"/>
      <c r="E13" s="145"/>
      <c r="F13" s="147"/>
      <c r="G13" s="291"/>
      <c r="H13" s="116"/>
      <c r="I13" s="118"/>
      <c r="J13" s="295"/>
      <c r="K13" s="307"/>
      <c r="L13" s="124"/>
      <c r="M13" s="298"/>
      <c r="N13" s="120"/>
      <c r="O13" s="170"/>
      <c r="P13" s="475"/>
      <c r="Q13" s="15">
        <v>-75.208550000000002</v>
      </c>
      <c r="R13" s="286"/>
      <c r="S13" s="287"/>
      <c r="T13" s="288"/>
      <c r="U13" s="145"/>
      <c r="V13" s="461"/>
      <c r="W13" s="280"/>
      <c r="X13" s="323"/>
      <c r="Y13" s="280"/>
      <c r="Z13" s="311"/>
      <c r="AA13" s="282"/>
      <c r="AB13" s="282"/>
      <c r="AC13" s="282"/>
      <c r="AD13" s="302"/>
      <c r="AE13" s="309"/>
      <c r="AF13" s="475"/>
    </row>
    <row r="14" spans="1:33" s="5" customFormat="1" ht="15.75" customHeight="1" thickBot="1" x14ac:dyDescent="0.3">
      <c r="A14" s="16">
        <v>40.97916</v>
      </c>
      <c r="B14" s="283" t="s">
        <v>41</v>
      </c>
      <c r="C14" s="284"/>
      <c r="D14" s="285"/>
      <c r="E14" s="144" t="s">
        <v>34</v>
      </c>
      <c r="F14" s="126">
        <v>106</v>
      </c>
      <c r="G14" s="121">
        <v>1100</v>
      </c>
      <c r="H14" s="121">
        <v>500</v>
      </c>
      <c r="I14" s="187">
        <v>300</v>
      </c>
      <c r="J14" s="296">
        <v>3000</v>
      </c>
      <c r="K14" s="447" t="s">
        <v>69</v>
      </c>
      <c r="L14" s="507" t="s">
        <v>69</v>
      </c>
      <c r="M14" s="272" t="s">
        <v>69</v>
      </c>
      <c r="N14" s="485"/>
      <c r="O14" s="170">
        <f>GEOMEAN(F14:J15)</f>
        <v>554.60299792266983</v>
      </c>
      <c r="P14" s="475"/>
      <c r="Q14" s="16">
        <v>40.97916</v>
      </c>
      <c r="R14" s="283" t="s">
        <v>41</v>
      </c>
      <c r="S14" s="284"/>
      <c r="T14" s="285"/>
      <c r="U14" s="144" t="s">
        <v>34</v>
      </c>
      <c r="V14" s="460">
        <v>115</v>
      </c>
      <c r="W14" s="279">
        <v>88</v>
      </c>
      <c r="X14" s="339"/>
      <c r="Y14" s="279">
        <v>163</v>
      </c>
      <c r="Z14" s="281">
        <v>80</v>
      </c>
      <c r="AA14" s="299"/>
      <c r="AB14" s="281">
        <v>84</v>
      </c>
      <c r="AC14" s="275">
        <v>133</v>
      </c>
      <c r="AD14" s="327"/>
      <c r="AE14" s="308">
        <f>GEOMEAN(V14:W15,Y14:Z15,AB14)</f>
        <v>102.08160224357468</v>
      </c>
      <c r="AF14" s="475"/>
    </row>
    <row r="15" spans="1:33" s="5" customFormat="1" ht="15.75" customHeight="1" thickBot="1" x14ac:dyDescent="0.3">
      <c r="A15" s="17">
        <v>-75.200789999999998</v>
      </c>
      <c r="B15" s="286"/>
      <c r="C15" s="287"/>
      <c r="D15" s="288"/>
      <c r="E15" s="145"/>
      <c r="F15" s="127"/>
      <c r="G15" s="122"/>
      <c r="H15" s="122"/>
      <c r="I15" s="188"/>
      <c r="J15" s="297"/>
      <c r="K15" s="448"/>
      <c r="L15" s="124"/>
      <c r="M15" s="298"/>
      <c r="N15" s="486"/>
      <c r="O15" s="170"/>
      <c r="P15" s="475"/>
      <c r="Q15" s="17">
        <v>-75.200789999999998</v>
      </c>
      <c r="R15" s="286"/>
      <c r="S15" s="287"/>
      <c r="T15" s="288"/>
      <c r="U15" s="145"/>
      <c r="V15" s="461"/>
      <c r="W15" s="280"/>
      <c r="X15" s="323"/>
      <c r="Y15" s="280"/>
      <c r="Z15" s="282"/>
      <c r="AA15" s="300"/>
      <c r="AB15" s="282"/>
      <c r="AC15" s="276"/>
      <c r="AD15" s="328"/>
      <c r="AE15" s="309"/>
      <c r="AF15" s="475"/>
    </row>
    <row r="16" spans="1:33" ht="15.75" customHeight="1" thickBot="1" x14ac:dyDescent="0.3">
      <c r="A16" s="18">
        <v>40.991050000000001</v>
      </c>
      <c r="B16" s="131" t="s">
        <v>52</v>
      </c>
      <c r="C16" s="132"/>
      <c r="D16" s="133"/>
      <c r="E16" s="409" t="s">
        <v>24</v>
      </c>
      <c r="F16" s="396"/>
      <c r="G16" s="379">
        <v>500</v>
      </c>
      <c r="H16" s="418">
        <v>56</v>
      </c>
      <c r="I16" s="412">
        <v>116</v>
      </c>
      <c r="J16" s="185">
        <v>1250</v>
      </c>
      <c r="K16" s="457"/>
      <c r="L16" s="508">
        <v>84</v>
      </c>
      <c r="M16" s="272" t="s">
        <v>69</v>
      </c>
      <c r="N16" s="487"/>
      <c r="O16" s="170">
        <f>GEOMEAN(G16:J17,L16)</f>
        <v>202.56344009047132</v>
      </c>
      <c r="P16" s="475"/>
      <c r="Q16" s="18">
        <v>40.991050000000001</v>
      </c>
      <c r="R16" s="131" t="s">
        <v>52</v>
      </c>
      <c r="S16" s="132"/>
      <c r="T16" s="133"/>
      <c r="U16" s="409" t="s">
        <v>24</v>
      </c>
      <c r="V16" s="458"/>
      <c r="W16" s="455"/>
      <c r="X16" s="279">
        <v>48</v>
      </c>
      <c r="Y16" s="279">
        <v>68</v>
      </c>
      <c r="Z16" s="279">
        <v>52</v>
      </c>
      <c r="AA16" s="339"/>
      <c r="AB16" s="279">
        <v>154</v>
      </c>
      <c r="AC16" s="279">
        <v>62</v>
      </c>
      <c r="AD16" s="385"/>
      <c r="AE16" s="308">
        <f>GEOMEAN(X16:Z17,AB16,AC16)</f>
        <v>69.491739154844154</v>
      </c>
      <c r="AF16" s="475"/>
    </row>
    <row r="17" spans="1:34" ht="15.75" customHeight="1" thickBot="1" x14ac:dyDescent="0.3">
      <c r="A17" s="19">
        <v>-75.255897000000004</v>
      </c>
      <c r="B17" s="134"/>
      <c r="C17" s="135"/>
      <c r="D17" s="136"/>
      <c r="E17" s="409"/>
      <c r="F17" s="397"/>
      <c r="G17" s="398"/>
      <c r="H17" s="419"/>
      <c r="I17" s="413"/>
      <c r="J17" s="186"/>
      <c r="K17" s="405"/>
      <c r="L17" s="509"/>
      <c r="M17" s="298"/>
      <c r="N17" s="488"/>
      <c r="O17" s="170"/>
      <c r="P17" s="475"/>
      <c r="Q17" s="19">
        <v>-75.255897000000004</v>
      </c>
      <c r="R17" s="134"/>
      <c r="S17" s="135"/>
      <c r="T17" s="136"/>
      <c r="U17" s="409"/>
      <c r="V17" s="459"/>
      <c r="W17" s="456"/>
      <c r="X17" s="280"/>
      <c r="Y17" s="280"/>
      <c r="Z17" s="280"/>
      <c r="AA17" s="323"/>
      <c r="AB17" s="280"/>
      <c r="AC17" s="280"/>
      <c r="AD17" s="386"/>
      <c r="AE17" s="309"/>
      <c r="AF17" s="475"/>
    </row>
    <row r="18" spans="1:34" ht="15.75" customHeight="1" thickBot="1" x14ac:dyDescent="0.3">
      <c r="A18" s="18">
        <v>40.991470999999997</v>
      </c>
      <c r="B18" s="427" t="s">
        <v>51</v>
      </c>
      <c r="C18" s="428"/>
      <c r="D18" s="429"/>
      <c r="E18" s="409" t="s">
        <v>25</v>
      </c>
      <c r="F18" s="396"/>
      <c r="G18" s="433">
        <v>1600</v>
      </c>
      <c r="H18" s="412">
        <v>40</v>
      </c>
      <c r="I18" s="412">
        <v>33</v>
      </c>
      <c r="J18" s="185">
        <v>234.5</v>
      </c>
      <c r="K18" s="404"/>
      <c r="L18" s="508">
        <v>10</v>
      </c>
      <c r="M18" s="272" t="s">
        <v>69</v>
      </c>
      <c r="N18" s="487"/>
      <c r="O18" s="171">
        <f>GEOMEAN(G18:J19,L18)</f>
        <v>86.889510818203377</v>
      </c>
      <c r="P18" s="475"/>
      <c r="Q18" s="18">
        <v>40.991470999999997</v>
      </c>
      <c r="R18" s="427" t="s">
        <v>51</v>
      </c>
      <c r="S18" s="428"/>
      <c r="T18" s="429"/>
      <c r="U18" s="409" t="s">
        <v>25</v>
      </c>
      <c r="V18" s="458"/>
      <c r="W18" s="455"/>
      <c r="X18" s="279">
        <v>8</v>
      </c>
      <c r="Y18" s="279">
        <v>12</v>
      </c>
      <c r="Z18" s="279">
        <v>8</v>
      </c>
      <c r="AA18" s="339"/>
      <c r="AB18" s="279">
        <v>3.5</v>
      </c>
      <c r="AC18" s="279">
        <v>52</v>
      </c>
      <c r="AD18" s="385"/>
      <c r="AE18" s="410">
        <f>GEOMEAN(X18:Z19,AB18:AC19)</f>
        <v>10.692678811381022</v>
      </c>
      <c r="AF18" s="475"/>
    </row>
    <row r="19" spans="1:34" ht="15.75" customHeight="1" thickBot="1" x14ac:dyDescent="0.3">
      <c r="A19" s="19">
        <v>-75.254823999999999</v>
      </c>
      <c r="B19" s="430"/>
      <c r="C19" s="431"/>
      <c r="D19" s="432"/>
      <c r="E19" s="409"/>
      <c r="F19" s="397"/>
      <c r="G19" s="434"/>
      <c r="H19" s="413"/>
      <c r="I19" s="413"/>
      <c r="J19" s="186"/>
      <c r="K19" s="405"/>
      <c r="L19" s="509"/>
      <c r="M19" s="298"/>
      <c r="N19" s="488"/>
      <c r="O19" s="171"/>
      <c r="P19" s="475"/>
      <c r="Q19" s="19">
        <v>-75.254823999999999</v>
      </c>
      <c r="R19" s="430"/>
      <c r="S19" s="431"/>
      <c r="T19" s="432"/>
      <c r="U19" s="409"/>
      <c r="V19" s="459"/>
      <c r="W19" s="456"/>
      <c r="X19" s="280"/>
      <c r="Y19" s="280"/>
      <c r="Z19" s="280"/>
      <c r="AA19" s="323"/>
      <c r="AB19" s="280"/>
      <c r="AC19" s="280"/>
      <c r="AD19" s="386"/>
      <c r="AE19" s="411"/>
      <c r="AF19" s="475"/>
    </row>
    <row r="20" spans="1:34" ht="15.75" customHeight="1" thickBot="1" x14ac:dyDescent="0.3">
      <c r="A20" s="18">
        <v>40.986029000000002</v>
      </c>
      <c r="B20" s="420" t="s">
        <v>42</v>
      </c>
      <c r="C20" s="421"/>
      <c r="D20" s="422"/>
      <c r="E20" s="409" t="s">
        <v>26</v>
      </c>
      <c r="F20" s="396"/>
      <c r="G20" s="379">
        <v>1000</v>
      </c>
      <c r="H20" s="379">
        <v>300</v>
      </c>
      <c r="I20" s="412">
        <v>92</v>
      </c>
      <c r="J20" s="185">
        <v>1050</v>
      </c>
      <c r="K20" s="404"/>
      <c r="L20" s="508">
        <v>64</v>
      </c>
      <c r="M20" s="272" t="s">
        <v>69</v>
      </c>
      <c r="N20" s="487"/>
      <c r="O20" s="170">
        <f>GEOMEAN(G20:J21,L20)</f>
        <v>284.22067794395565</v>
      </c>
      <c r="P20" s="475"/>
      <c r="Q20" s="18">
        <v>40.986029000000002</v>
      </c>
      <c r="R20" s="420" t="s">
        <v>42</v>
      </c>
      <c r="S20" s="421"/>
      <c r="T20" s="422"/>
      <c r="U20" s="409" t="s">
        <v>26</v>
      </c>
      <c r="V20" s="458"/>
      <c r="W20" s="455"/>
      <c r="X20" s="279">
        <v>72</v>
      </c>
      <c r="Y20" s="279">
        <v>92</v>
      </c>
      <c r="Z20" s="279">
        <v>122</v>
      </c>
      <c r="AA20" s="339"/>
      <c r="AB20" s="279">
        <v>28.5</v>
      </c>
      <c r="AC20" s="279">
        <v>24</v>
      </c>
      <c r="AD20" s="385"/>
      <c r="AE20" s="410">
        <f>GEOMEAN(X20:Z21,AB20:AC21)</f>
        <v>56.041177424838509</v>
      </c>
      <c r="AF20" s="475"/>
    </row>
    <row r="21" spans="1:34" ht="15.75" customHeight="1" thickBot="1" x14ac:dyDescent="0.3">
      <c r="A21" s="19">
        <v>-75.225599000000003</v>
      </c>
      <c r="B21" s="423"/>
      <c r="C21" s="421"/>
      <c r="D21" s="422"/>
      <c r="E21" s="409"/>
      <c r="F21" s="397"/>
      <c r="G21" s="398"/>
      <c r="H21" s="398"/>
      <c r="I21" s="413"/>
      <c r="J21" s="186"/>
      <c r="K21" s="405"/>
      <c r="L21" s="509"/>
      <c r="M21" s="298"/>
      <c r="N21" s="488"/>
      <c r="O21" s="170"/>
      <c r="P21" s="475"/>
      <c r="Q21" s="19">
        <v>-75.225599000000003</v>
      </c>
      <c r="R21" s="423"/>
      <c r="S21" s="421"/>
      <c r="T21" s="422"/>
      <c r="U21" s="409"/>
      <c r="V21" s="459"/>
      <c r="W21" s="456"/>
      <c r="X21" s="280"/>
      <c r="Y21" s="280"/>
      <c r="Z21" s="280"/>
      <c r="AA21" s="323"/>
      <c r="AB21" s="280"/>
      <c r="AC21" s="280"/>
      <c r="AD21" s="386"/>
      <c r="AE21" s="411"/>
      <c r="AF21" s="475"/>
    </row>
    <row r="22" spans="1:34" ht="15.75" customHeight="1" thickBot="1" x14ac:dyDescent="0.3">
      <c r="A22" s="18">
        <v>40.989507000000003</v>
      </c>
      <c r="B22" s="414" t="s">
        <v>53</v>
      </c>
      <c r="C22" s="415"/>
      <c r="D22" s="416"/>
      <c r="E22" s="409" t="s">
        <v>27</v>
      </c>
      <c r="F22" s="396"/>
      <c r="G22" s="412">
        <v>29</v>
      </c>
      <c r="H22" s="412">
        <v>16</v>
      </c>
      <c r="I22" s="466">
        <v>1</v>
      </c>
      <c r="J22" s="151">
        <v>17</v>
      </c>
      <c r="K22" s="404"/>
      <c r="L22" s="508">
        <v>1</v>
      </c>
      <c r="M22" s="272" t="s">
        <v>69</v>
      </c>
      <c r="N22" s="487"/>
      <c r="O22" s="171">
        <f>GEOMEAN(G22:J23,L22)</f>
        <v>6.0171852242718549</v>
      </c>
      <c r="P22" s="475"/>
      <c r="Q22" s="18">
        <v>40.989507000000003</v>
      </c>
      <c r="R22" s="414" t="s">
        <v>53</v>
      </c>
      <c r="S22" s="415"/>
      <c r="T22" s="416"/>
      <c r="U22" s="409" t="s">
        <v>27</v>
      </c>
      <c r="V22" s="458"/>
      <c r="W22" s="455"/>
      <c r="X22" s="279">
        <v>1</v>
      </c>
      <c r="Y22" s="279">
        <v>2</v>
      </c>
      <c r="Z22" s="279">
        <v>1</v>
      </c>
      <c r="AA22" s="339"/>
      <c r="AB22" s="279">
        <v>2</v>
      </c>
      <c r="AC22" s="279">
        <v>10</v>
      </c>
      <c r="AD22" s="385"/>
      <c r="AE22" s="410">
        <f>GEOMEAN(X22:Z23,AB22:AC23)</f>
        <v>2.0912791051825463</v>
      </c>
      <c r="AF22" s="475"/>
    </row>
    <row r="23" spans="1:34" ht="15.75" customHeight="1" thickBot="1" x14ac:dyDescent="0.3">
      <c r="A23" s="19">
        <v>-75.227711999999997</v>
      </c>
      <c r="B23" s="417"/>
      <c r="C23" s="415"/>
      <c r="D23" s="416"/>
      <c r="E23" s="409"/>
      <c r="F23" s="397"/>
      <c r="G23" s="413"/>
      <c r="H23" s="413"/>
      <c r="I23" s="413"/>
      <c r="J23" s="152"/>
      <c r="K23" s="405"/>
      <c r="L23" s="509"/>
      <c r="M23" s="298"/>
      <c r="N23" s="488"/>
      <c r="O23" s="171"/>
      <c r="P23" s="475"/>
      <c r="Q23" s="19">
        <v>-75.227711999999997</v>
      </c>
      <c r="R23" s="417"/>
      <c r="S23" s="415"/>
      <c r="T23" s="416"/>
      <c r="U23" s="409"/>
      <c r="V23" s="459"/>
      <c r="W23" s="456"/>
      <c r="X23" s="280"/>
      <c r="Y23" s="280"/>
      <c r="Z23" s="280"/>
      <c r="AA23" s="323"/>
      <c r="AB23" s="280"/>
      <c r="AC23" s="280"/>
      <c r="AD23" s="386"/>
      <c r="AE23" s="411"/>
      <c r="AF23" s="475"/>
    </row>
    <row r="24" spans="1:34" ht="15.75" customHeight="1" thickBot="1" x14ac:dyDescent="0.3">
      <c r="A24" s="18">
        <v>40.987611999999999</v>
      </c>
      <c r="B24" s="414" t="s">
        <v>54</v>
      </c>
      <c r="C24" s="415"/>
      <c r="D24" s="416"/>
      <c r="E24" s="409" t="s">
        <v>28</v>
      </c>
      <c r="F24" s="396"/>
      <c r="G24" s="412">
        <v>31</v>
      </c>
      <c r="H24" s="442">
        <v>182</v>
      </c>
      <c r="I24" s="412">
        <v>2</v>
      </c>
      <c r="J24" s="151">
        <v>104</v>
      </c>
      <c r="K24" s="404"/>
      <c r="L24" s="508">
        <v>1</v>
      </c>
      <c r="M24" s="272" t="s">
        <v>69</v>
      </c>
      <c r="N24" s="487"/>
      <c r="O24" s="171">
        <f>GEOMEAN(G24:J25,L24)</f>
        <v>16.36436973542844</v>
      </c>
      <c r="P24" s="475"/>
      <c r="Q24" s="18">
        <v>40.987611999999999</v>
      </c>
      <c r="R24" s="414" t="s">
        <v>54</v>
      </c>
      <c r="S24" s="415"/>
      <c r="T24" s="416"/>
      <c r="U24" s="409" t="s">
        <v>28</v>
      </c>
      <c r="V24" s="458"/>
      <c r="W24" s="455"/>
      <c r="X24" s="279">
        <v>16</v>
      </c>
      <c r="Y24" s="279">
        <v>10</v>
      </c>
      <c r="Z24" s="279">
        <v>1</v>
      </c>
      <c r="AA24" s="339"/>
      <c r="AB24" s="279">
        <v>1</v>
      </c>
      <c r="AC24" s="279">
        <v>20</v>
      </c>
      <c r="AD24" s="385"/>
      <c r="AE24" s="410">
        <f>GEOMEAN(X24:Z25,AB24:AC25)</f>
        <v>5.0237728630191603</v>
      </c>
      <c r="AF24" s="475"/>
    </row>
    <row r="25" spans="1:34" ht="15.75" customHeight="1" thickBot="1" x14ac:dyDescent="0.3">
      <c r="A25" s="19">
        <v>-75.221446999999998</v>
      </c>
      <c r="B25" s="417"/>
      <c r="C25" s="415"/>
      <c r="D25" s="416"/>
      <c r="E25" s="409"/>
      <c r="F25" s="397"/>
      <c r="G25" s="413"/>
      <c r="H25" s="443"/>
      <c r="I25" s="413"/>
      <c r="J25" s="152"/>
      <c r="K25" s="405"/>
      <c r="L25" s="509"/>
      <c r="M25" s="298"/>
      <c r="N25" s="488"/>
      <c r="O25" s="171"/>
      <c r="P25" s="475"/>
      <c r="Q25" s="19">
        <v>-75.221446999999998</v>
      </c>
      <c r="R25" s="417"/>
      <c r="S25" s="415"/>
      <c r="T25" s="416"/>
      <c r="U25" s="409"/>
      <c r="V25" s="459"/>
      <c r="W25" s="456"/>
      <c r="X25" s="280"/>
      <c r="Y25" s="280"/>
      <c r="Z25" s="280"/>
      <c r="AA25" s="323"/>
      <c r="AB25" s="280"/>
      <c r="AC25" s="280"/>
      <c r="AD25" s="386"/>
      <c r="AE25" s="411"/>
      <c r="AF25" s="475"/>
    </row>
    <row r="26" spans="1:34" ht="15.75" customHeight="1" thickBot="1" x14ac:dyDescent="0.3">
      <c r="A26" s="18">
        <v>40.985309999999998</v>
      </c>
      <c r="B26" s="414" t="s">
        <v>55</v>
      </c>
      <c r="C26" s="415"/>
      <c r="D26" s="416"/>
      <c r="E26" s="409" t="s">
        <v>29</v>
      </c>
      <c r="F26" s="396"/>
      <c r="G26" s="379">
        <v>900</v>
      </c>
      <c r="H26" s="379">
        <v>500</v>
      </c>
      <c r="I26" s="412">
        <v>12</v>
      </c>
      <c r="J26" s="185">
        <v>2350</v>
      </c>
      <c r="K26" s="404"/>
      <c r="L26" s="508">
        <v>76</v>
      </c>
      <c r="M26" s="272" t="s">
        <v>69</v>
      </c>
      <c r="N26" s="487"/>
      <c r="O26" s="170">
        <f>GEOMEAN(G26:J27,L26)</f>
        <v>249.3762229748265</v>
      </c>
      <c r="P26" s="475"/>
      <c r="Q26" s="18">
        <v>40.985309999999998</v>
      </c>
      <c r="R26" s="414" t="s">
        <v>55</v>
      </c>
      <c r="S26" s="415"/>
      <c r="T26" s="416"/>
      <c r="U26" s="409" t="s">
        <v>29</v>
      </c>
      <c r="V26" s="458"/>
      <c r="W26" s="455"/>
      <c r="X26" s="279">
        <v>78</v>
      </c>
      <c r="Y26" s="279">
        <v>124</v>
      </c>
      <c r="Z26" s="279">
        <v>50.5</v>
      </c>
      <c r="AA26" s="339"/>
      <c r="AB26" s="279">
        <v>42</v>
      </c>
      <c r="AC26" s="279">
        <v>29</v>
      </c>
      <c r="AD26" s="385"/>
      <c r="AE26" s="410">
        <f>GEOMEAN(X26:Z27,AB26:AC27)</f>
        <v>56.871016506333532</v>
      </c>
      <c r="AF26" s="475"/>
    </row>
    <row r="27" spans="1:34" ht="15.75" customHeight="1" thickBot="1" x14ac:dyDescent="0.3">
      <c r="A27" s="19">
        <v>-75.211110000000005</v>
      </c>
      <c r="B27" s="417"/>
      <c r="C27" s="415"/>
      <c r="D27" s="416"/>
      <c r="E27" s="409"/>
      <c r="F27" s="397"/>
      <c r="G27" s="398"/>
      <c r="H27" s="398"/>
      <c r="I27" s="413"/>
      <c r="J27" s="186"/>
      <c r="K27" s="405"/>
      <c r="L27" s="509"/>
      <c r="M27" s="298"/>
      <c r="N27" s="488"/>
      <c r="O27" s="170"/>
      <c r="P27" s="475"/>
      <c r="Q27" s="19">
        <v>-75.211110000000005</v>
      </c>
      <c r="R27" s="417"/>
      <c r="S27" s="415"/>
      <c r="T27" s="416"/>
      <c r="U27" s="409"/>
      <c r="V27" s="459"/>
      <c r="W27" s="456"/>
      <c r="X27" s="280"/>
      <c r="Y27" s="280"/>
      <c r="Z27" s="280"/>
      <c r="AA27" s="323"/>
      <c r="AB27" s="280"/>
      <c r="AC27" s="280"/>
      <c r="AD27" s="386"/>
      <c r="AE27" s="411"/>
      <c r="AF27" s="475"/>
    </row>
    <row r="28" spans="1:34" ht="15.75" customHeight="1" thickBot="1" x14ac:dyDescent="0.3">
      <c r="A28" s="18">
        <v>40.988987000000002</v>
      </c>
      <c r="B28" s="406" t="s">
        <v>56</v>
      </c>
      <c r="C28" s="407"/>
      <c r="D28" s="408"/>
      <c r="E28" s="409" t="s">
        <v>30</v>
      </c>
      <c r="F28" s="396"/>
      <c r="G28" s="379">
        <v>3500</v>
      </c>
      <c r="H28" s="379">
        <v>2100</v>
      </c>
      <c r="I28" s="412">
        <v>78</v>
      </c>
      <c r="J28" s="185">
        <v>621.5</v>
      </c>
      <c r="K28" s="404"/>
      <c r="L28" s="496">
        <v>294</v>
      </c>
      <c r="M28" s="272" t="s">
        <v>69</v>
      </c>
      <c r="N28" s="487"/>
      <c r="O28" s="170">
        <f>GEOMEAN(G28:J29,L28)</f>
        <v>636.84549506502992</v>
      </c>
      <c r="P28" s="475"/>
      <c r="Q28" s="18">
        <v>40.988987000000002</v>
      </c>
      <c r="R28" s="406" t="s">
        <v>56</v>
      </c>
      <c r="S28" s="407"/>
      <c r="T28" s="408"/>
      <c r="U28" s="409" t="s">
        <v>30</v>
      </c>
      <c r="V28" s="458"/>
      <c r="W28" s="455"/>
      <c r="X28" s="402">
        <v>255</v>
      </c>
      <c r="Y28" s="402">
        <v>500</v>
      </c>
      <c r="Z28" s="279">
        <v>128.5</v>
      </c>
      <c r="AA28" s="339"/>
      <c r="AB28" s="402">
        <v>400</v>
      </c>
      <c r="AC28" s="279">
        <v>114</v>
      </c>
      <c r="AD28" s="385"/>
      <c r="AE28" s="401">
        <f>GEOMEAN(X28:Z29,AB28:AC29)</f>
        <v>236.96032183080391</v>
      </c>
      <c r="AF28" s="475"/>
    </row>
    <row r="29" spans="1:34" ht="15.75" customHeight="1" thickBot="1" x14ac:dyDescent="0.3">
      <c r="A29" s="19">
        <v>-75.210894999999994</v>
      </c>
      <c r="B29" s="406"/>
      <c r="C29" s="407"/>
      <c r="D29" s="408"/>
      <c r="E29" s="409"/>
      <c r="F29" s="397"/>
      <c r="G29" s="398"/>
      <c r="H29" s="398"/>
      <c r="I29" s="413"/>
      <c r="J29" s="186"/>
      <c r="K29" s="405"/>
      <c r="L29" s="497"/>
      <c r="M29" s="298"/>
      <c r="N29" s="488"/>
      <c r="O29" s="170"/>
      <c r="P29" s="475"/>
      <c r="Q29" s="19">
        <v>-75.210894999999994</v>
      </c>
      <c r="R29" s="406"/>
      <c r="S29" s="407"/>
      <c r="T29" s="408"/>
      <c r="U29" s="409"/>
      <c r="V29" s="459"/>
      <c r="W29" s="456"/>
      <c r="X29" s="403"/>
      <c r="Y29" s="403"/>
      <c r="Z29" s="280"/>
      <c r="AA29" s="323"/>
      <c r="AB29" s="403"/>
      <c r="AC29" s="280"/>
      <c r="AD29" s="386"/>
      <c r="AE29" s="304"/>
      <c r="AF29" s="475"/>
    </row>
    <row r="30" spans="1:34" ht="15.75" customHeight="1" thickBot="1" x14ac:dyDescent="0.3">
      <c r="A30" s="18">
        <v>40.981216000000003</v>
      </c>
      <c r="B30" s="343" t="s">
        <v>57</v>
      </c>
      <c r="C30" s="344"/>
      <c r="D30" s="345"/>
      <c r="E30" s="137" t="s">
        <v>31</v>
      </c>
      <c r="F30" s="371"/>
      <c r="G30" s="121">
        <v>1300</v>
      </c>
      <c r="H30" s="121">
        <v>800</v>
      </c>
      <c r="I30" s="125">
        <v>40</v>
      </c>
      <c r="J30" s="185">
        <v>2150</v>
      </c>
      <c r="K30" s="141"/>
      <c r="L30" s="333">
        <v>92</v>
      </c>
      <c r="M30" s="272" t="s">
        <v>69</v>
      </c>
      <c r="N30" s="489"/>
      <c r="O30" s="170">
        <f>GEOMEAN(G30:J31,L30)</f>
        <v>382.88109523761142</v>
      </c>
      <c r="P30" s="475"/>
      <c r="Q30" s="18">
        <v>40.981216000000003</v>
      </c>
      <c r="R30" s="476" t="s">
        <v>57</v>
      </c>
      <c r="S30" s="477"/>
      <c r="T30" s="478"/>
      <c r="U30" s="137" t="s">
        <v>31</v>
      </c>
      <c r="V30" s="458"/>
      <c r="W30" s="455"/>
      <c r="X30" s="279">
        <v>102</v>
      </c>
      <c r="Y30" s="402">
        <v>500</v>
      </c>
      <c r="Z30" s="281">
        <v>103.5</v>
      </c>
      <c r="AA30" s="299"/>
      <c r="AB30" s="281">
        <v>39</v>
      </c>
      <c r="AC30" s="281">
        <v>58</v>
      </c>
      <c r="AD30" s="327"/>
      <c r="AE30" s="410">
        <f>GEOMEAN(X30:Z31,AB30:AC31)</f>
        <v>103.60974988098859</v>
      </c>
      <c r="AF30" s="475"/>
    </row>
    <row r="31" spans="1:34" ht="15.75" customHeight="1" thickBot="1" x14ac:dyDescent="0.3">
      <c r="A31" s="19">
        <v>-75.197059999999993</v>
      </c>
      <c r="B31" s="346"/>
      <c r="C31" s="347"/>
      <c r="D31" s="348"/>
      <c r="E31" s="138"/>
      <c r="F31" s="372"/>
      <c r="G31" s="122"/>
      <c r="H31" s="122"/>
      <c r="I31" s="124"/>
      <c r="J31" s="186"/>
      <c r="K31" s="140"/>
      <c r="L31" s="298"/>
      <c r="M31" s="298"/>
      <c r="N31" s="490"/>
      <c r="O31" s="170"/>
      <c r="P31" s="475"/>
      <c r="Q31" s="19">
        <v>-75.197059999999993</v>
      </c>
      <c r="R31" s="479"/>
      <c r="S31" s="480"/>
      <c r="T31" s="481"/>
      <c r="U31" s="138"/>
      <c r="V31" s="459"/>
      <c r="W31" s="456"/>
      <c r="X31" s="280"/>
      <c r="Y31" s="403"/>
      <c r="Z31" s="282"/>
      <c r="AA31" s="334"/>
      <c r="AB31" s="282"/>
      <c r="AC31" s="282"/>
      <c r="AD31" s="328"/>
      <c r="AE31" s="411"/>
      <c r="AF31" s="475"/>
      <c r="AH31" s="80"/>
    </row>
    <row r="32" spans="1:34" ht="15.75" customHeight="1" thickBot="1" x14ac:dyDescent="0.3">
      <c r="A32" s="20">
        <v>40.980590999999997</v>
      </c>
      <c r="B32" s="363" t="s">
        <v>43</v>
      </c>
      <c r="C32" s="364"/>
      <c r="D32" s="365"/>
      <c r="E32" s="373" t="s">
        <v>35</v>
      </c>
      <c r="F32" s="396"/>
      <c r="G32" s="379">
        <v>1300</v>
      </c>
      <c r="H32" s="379">
        <v>2200</v>
      </c>
      <c r="I32" s="381">
        <v>300</v>
      </c>
      <c r="J32" s="383">
        <v>1300</v>
      </c>
      <c r="K32" s="387">
        <v>110</v>
      </c>
      <c r="L32" s="498" t="s">
        <v>69</v>
      </c>
      <c r="M32" s="272" t="s">
        <v>69</v>
      </c>
      <c r="N32" s="491"/>
      <c r="O32" s="170">
        <f>GEOMEAN(G32:K33)</f>
        <v>657.30156310682628</v>
      </c>
      <c r="P32" s="475"/>
      <c r="Q32" s="20">
        <v>40.980590999999997</v>
      </c>
      <c r="R32" s="363" t="s">
        <v>43</v>
      </c>
      <c r="S32" s="364"/>
      <c r="T32" s="365"/>
      <c r="U32" s="373" t="s">
        <v>35</v>
      </c>
      <c r="V32" s="335" t="s">
        <v>69</v>
      </c>
      <c r="W32" s="279">
        <v>127</v>
      </c>
      <c r="X32" s="339"/>
      <c r="Y32" s="279">
        <v>157</v>
      </c>
      <c r="Z32" s="279">
        <v>98</v>
      </c>
      <c r="AA32" s="279">
        <v>78</v>
      </c>
      <c r="AB32" s="279">
        <v>90</v>
      </c>
      <c r="AC32" s="340">
        <v>125</v>
      </c>
      <c r="AD32" s="385"/>
      <c r="AE32" s="308">
        <f>GEOMEAN(W32,Y32,Y32:AB33)</f>
        <v>113.63907821154731</v>
      </c>
      <c r="AF32" s="475"/>
    </row>
    <row r="33" spans="1:32" ht="15.75" customHeight="1" thickBot="1" x14ac:dyDescent="0.3">
      <c r="A33" s="21">
        <v>-75.194595000000007</v>
      </c>
      <c r="B33" s="395"/>
      <c r="C33" s="364"/>
      <c r="D33" s="365"/>
      <c r="E33" s="373"/>
      <c r="F33" s="397"/>
      <c r="G33" s="398"/>
      <c r="H33" s="398"/>
      <c r="I33" s="399"/>
      <c r="J33" s="400"/>
      <c r="K33" s="388"/>
      <c r="L33" s="499"/>
      <c r="M33" s="298"/>
      <c r="N33" s="492"/>
      <c r="O33" s="170"/>
      <c r="P33" s="475"/>
      <c r="Q33" s="21">
        <v>-75.194595000000007</v>
      </c>
      <c r="R33" s="395"/>
      <c r="S33" s="364"/>
      <c r="T33" s="365"/>
      <c r="U33" s="373"/>
      <c r="V33" s="336"/>
      <c r="W33" s="280"/>
      <c r="X33" s="323"/>
      <c r="Y33" s="280"/>
      <c r="Z33" s="280"/>
      <c r="AA33" s="280"/>
      <c r="AB33" s="280"/>
      <c r="AC33" s="341"/>
      <c r="AD33" s="386"/>
      <c r="AE33" s="309"/>
      <c r="AF33" s="475"/>
    </row>
    <row r="34" spans="1:32" ht="15.75" customHeight="1" thickBot="1" x14ac:dyDescent="0.3">
      <c r="A34" s="22">
        <v>40.983640000000001</v>
      </c>
      <c r="B34" s="283" t="s">
        <v>44</v>
      </c>
      <c r="C34" s="351"/>
      <c r="D34" s="352"/>
      <c r="E34" s="144" t="s">
        <v>36</v>
      </c>
      <c r="F34" s="356">
        <v>96</v>
      </c>
      <c r="G34" s="121">
        <v>2100</v>
      </c>
      <c r="H34" s="121">
        <v>1000</v>
      </c>
      <c r="I34" s="187">
        <v>300</v>
      </c>
      <c r="J34" s="331">
        <v>3300</v>
      </c>
      <c r="K34" s="389" t="s">
        <v>69</v>
      </c>
      <c r="L34" s="500" t="s">
        <v>69</v>
      </c>
      <c r="M34" s="272" t="s">
        <v>69</v>
      </c>
      <c r="N34" s="493"/>
      <c r="O34" s="170">
        <f>GEOMEAN(F34:J35)</f>
        <v>724.47790416914313</v>
      </c>
      <c r="P34" s="475"/>
      <c r="Q34" s="22">
        <v>40.983640000000001</v>
      </c>
      <c r="R34" s="283" t="s">
        <v>44</v>
      </c>
      <c r="S34" s="351"/>
      <c r="T34" s="352"/>
      <c r="U34" s="144" t="s">
        <v>36</v>
      </c>
      <c r="V34" s="337">
        <v>136.5</v>
      </c>
      <c r="W34" s="279">
        <v>84</v>
      </c>
      <c r="X34" s="339"/>
      <c r="Y34" s="279">
        <v>131</v>
      </c>
      <c r="Z34" s="281">
        <v>88</v>
      </c>
      <c r="AA34" s="299"/>
      <c r="AB34" s="281">
        <v>68</v>
      </c>
      <c r="AC34" s="275">
        <v>88</v>
      </c>
      <c r="AD34" s="327"/>
      <c r="AE34" s="308">
        <f>GEOMEAN(V34:W35,Y34:Z35,AB34)</f>
        <v>97.889241550378301</v>
      </c>
      <c r="AF34" s="475"/>
    </row>
    <row r="35" spans="1:32" ht="15.75" customHeight="1" thickBot="1" x14ac:dyDescent="0.3">
      <c r="A35" s="17">
        <v>-75.192980000000006</v>
      </c>
      <c r="B35" s="353"/>
      <c r="C35" s="354"/>
      <c r="D35" s="355"/>
      <c r="E35" s="145"/>
      <c r="F35" s="356"/>
      <c r="G35" s="121"/>
      <c r="H35" s="121"/>
      <c r="I35" s="187"/>
      <c r="J35" s="332"/>
      <c r="K35" s="389"/>
      <c r="L35" s="356"/>
      <c r="M35" s="333"/>
      <c r="N35" s="141"/>
      <c r="O35" s="170"/>
      <c r="P35" s="475"/>
      <c r="Q35" s="17">
        <v>-75.192980000000006</v>
      </c>
      <c r="R35" s="353"/>
      <c r="S35" s="354"/>
      <c r="T35" s="355"/>
      <c r="U35" s="145"/>
      <c r="V35" s="338"/>
      <c r="W35" s="280"/>
      <c r="X35" s="323"/>
      <c r="Y35" s="280"/>
      <c r="Z35" s="282"/>
      <c r="AA35" s="334"/>
      <c r="AB35" s="282"/>
      <c r="AC35" s="276"/>
      <c r="AD35" s="328"/>
      <c r="AE35" s="309"/>
      <c r="AF35" s="475"/>
    </row>
    <row r="36" spans="1:32" ht="15.75" customHeight="1" thickBot="1" x14ac:dyDescent="0.3">
      <c r="A36" s="23">
        <v>40.988</v>
      </c>
      <c r="B36" s="283" t="s">
        <v>45</v>
      </c>
      <c r="C36" s="351"/>
      <c r="D36" s="352"/>
      <c r="E36" s="349" t="s">
        <v>37</v>
      </c>
      <c r="F36" s="370">
        <v>110</v>
      </c>
      <c r="G36" s="369">
        <v>2000</v>
      </c>
      <c r="H36" s="369">
        <v>1500</v>
      </c>
      <c r="I36" s="394">
        <v>1600</v>
      </c>
      <c r="J36" s="393">
        <v>3400</v>
      </c>
      <c r="K36" s="390" t="s">
        <v>69</v>
      </c>
      <c r="L36" s="501" t="s">
        <v>69</v>
      </c>
      <c r="M36" s="392" t="s">
        <v>69</v>
      </c>
      <c r="N36" s="494"/>
      <c r="O36" s="170">
        <f>GEOMEAN(F36:J37)</f>
        <v>1124.1456076671686</v>
      </c>
      <c r="P36" s="475"/>
      <c r="Q36" s="23">
        <v>40.988</v>
      </c>
      <c r="R36" s="283" t="s">
        <v>45</v>
      </c>
      <c r="S36" s="351"/>
      <c r="T36" s="352"/>
      <c r="U36" s="144" t="s">
        <v>37</v>
      </c>
      <c r="V36" s="460">
        <v>125.5</v>
      </c>
      <c r="W36" s="279">
        <v>90</v>
      </c>
      <c r="X36" s="339"/>
      <c r="Y36" s="279">
        <v>147</v>
      </c>
      <c r="Z36" s="281">
        <v>58</v>
      </c>
      <c r="AA36" s="299"/>
      <c r="AB36" s="281">
        <v>78</v>
      </c>
      <c r="AC36" s="275">
        <v>66</v>
      </c>
      <c r="AD36" s="327"/>
      <c r="AE36" s="308">
        <f>GEOMEAN(V36:W37,Y36:Z37,AB36)</f>
        <v>94.437663428995933</v>
      </c>
      <c r="AF36" s="475"/>
    </row>
    <row r="37" spans="1:32" ht="15.75" customHeight="1" thickBot="1" x14ac:dyDescent="0.3">
      <c r="A37" s="24">
        <v>-75.184920000000005</v>
      </c>
      <c r="B37" s="353"/>
      <c r="C37" s="354"/>
      <c r="D37" s="355"/>
      <c r="E37" s="350"/>
      <c r="F37" s="129"/>
      <c r="G37" s="122"/>
      <c r="H37" s="122"/>
      <c r="I37" s="188"/>
      <c r="J37" s="297"/>
      <c r="K37" s="152"/>
      <c r="L37" s="502"/>
      <c r="M37" s="298"/>
      <c r="N37" s="190"/>
      <c r="O37" s="170"/>
      <c r="P37" s="475"/>
      <c r="Q37" s="24">
        <v>-75.184920000000005</v>
      </c>
      <c r="R37" s="353"/>
      <c r="S37" s="354"/>
      <c r="T37" s="355"/>
      <c r="U37" s="145"/>
      <c r="V37" s="461"/>
      <c r="W37" s="280"/>
      <c r="X37" s="323"/>
      <c r="Y37" s="280"/>
      <c r="Z37" s="282"/>
      <c r="AA37" s="334"/>
      <c r="AB37" s="282"/>
      <c r="AC37" s="276"/>
      <c r="AD37" s="328"/>
      <c r="AE37" s="309"/>
      <c r="AF37" s="475"/>
    </row>
    <row r="38" spans="1:32" ht="15.75" customHeight="1" thickBot="1" x14ac:dyDescent="0.3">
      <c r="A38" s="22">
        <v>40.988196000000002</v>
      </c>
      <c r="B38" s="363" t="s">
        <v>46</v>
      </c>
      <c r="C38" s="364"/>
      <c r="D38" s="365"/>
      <c r="E38" s="373" t="s">
        <v>38</v>
      </c>
      <c r="F38" s="375"/>
      <c r="G38" s="377"/>
      <c r="H38" s="379">
        <v>900</v>
      </c>
      <c r="I38" s="381">
        <v>2100</v>
      </c>
      <c r="J38" s="383">
        <v>2100</v>
      </c>
      <c r="K38" s="387">
        <v>139</v>
      </c>
      <c r="L38" s="503">
        <v>98</v>
      </c>
      <c r="M38" s="361" t="s">
        <v>69</v>
      </c>
      <c r="N38" s="404"/>
      <c r="O38" s="170">
        <f>GEOMEAN(H38:L39)</f>
        <v>557.93601341664532</v>
      </c>
      <c r="P38" s="475"/>
      <c r="Q38" s="22">
        <v>40.988196000000002</v>
      </c>
      <c r="R38" s="363" t="s">
        <v>46</v>
      </c>
      <c r="S38" s="364"/>
      <c r="T38" s="365"/>
      <c r="U38" s="373" t="s">
        <v>38</v>
      </c>
      <c r="V38" s="462" t="s">
        <v>69</v>
      </c>
      <c r="W38" s="326" t="s">
        <v>69</v>
      </c>
      <c r="X38" s="469"/>
      <c r="Y38" s="357">
        <v>157</v>
      </c>
      <c r="Z38" s="357">
        <v>96</v>
      </c>
      <c r="AA38" s="357">
        <v>82</v>
      </c>
      <c r="AB38" s="357">
        <v>88</v>
      </c>
      <c r="AC38" s="277">
        <v>58</v>
      </c>
      <c r="AD38" s="359"/>
      <c r="AE38" s="308">
        <f>GEOMEAN(Y38:AC39)</f>
        <v>91.196691026784094</v>
      </c>
      <c r="AF38" s="475"/>
    </row>
    <row r="39" spans="1:32" ht="15.75" customHeight="1" thickBot="1" x14ac:dyDescent="0.3">
      <c r="A39" s="25">
        <v>-75.184901999999994</v>
      </c>
      <c r="B39" s="366"/>
      <c r="C39" s="367"/>
      <c r="D39" s="368"/>
      <c r="E39" s="374"/>
      <c r="F39" s="376"/>
      <c r="G39" s="378"/>
      <c r="H39" s="380"/>
      <c r="I39" s="382"/>
      <c r="J39" s="384"/>
      <c r="K39" s="391"/>
      <c r="L39" s="504"/>
      <c r="M39" s="362"/>
      <c r="N39" s="495"/>
      <c r="O39" s="274"/>
      <c r="P39" s="342"/>
      <c r="Q39" s="25">
        <v>-75.184901999999994</v>
      </c>
      <c r="R39" s="366"/>
      <c r="S39" s="367"/>
      <c r="T39" s="368"/>
      <c r="U39" s="374"/>
      <c r="V39" s="463"/>
      <c r="W39" s="358"/>
      <c r="X39" s="470"/>
      <c r="Y39" s="358"/>
      <c r="Z39" s="358"/>
      <c r="AA39" s="358"/>
      <c r="AB39" s="358"/>
      <c r="AC39" s="278"/>
      <c r="AD39" s="360"/>
      <c r="AE39" s="342"/>
      <c r="AF39" s="342"/>
    </row>
    <row r="40" spans="1:32" ht="20.25" customHeight="1" thickTop="1" thickBot="1" x14ac:dyDescent="0.3">
      <c r="A40" s="95"/>
      <c r="B40" s="482" t="s">
        <v>71</v>
      </c>
      <c r="C40" s="483"/>
      <c r="D40" s="106"/>
      <c r="E40" s="90" t="s">
        <v>77</v>
      </c>
      <c r="F40" s="108"/>
      <c r="G40" s="79"/>
      <c r="H40" s="72" t="s">
        <v>74</v>
      </c>
      <c r="I40" s="73">
        <v>41848</v>
      </c>
      <c r="J40" s="73">
        <v>41849</v>
      </c>
      <c r="K40" s="73">
        <v>41851</v>
      </c>
      <c r="L40" s="73">
        <v>41855</v>
      </c>
      <c r="M40" s="73">
        <v>41862</v>
      </c>
      <c r="N40" s="78"/>
      <c r="O40" s="53"/>
      <c r="P40" s="53"/>
      <c r="Q40" s="95"/>
      <c r="R40" s="266" t="s">
        <v>71</v>
      </c>
      <c r="S40" s="267"/>
      <c r="T40" s="54"/>
      <c r="U40" s="111" t="s">
        <v>75</v>
      </c>
      <c r="X40" s="72" t="s">
        <v>74</v>
      </c>
      <c r="Y40" s="73">
        <v>41869</v>
      </c>
      <c r="Z40" s="73">
        <v>41873</v>
      </c>
      <c r="AA40" s="73">
        <v>41876</v>
      </c>
      <c r="AB40" s="73">
        <v>41879</v>
      </c>
      <c r="AC40" s="73">
        <v>41884</v>
      </c>
      <c r="AF40" s="53"/>
    </row>
    <row r="41" spans="1:32" ht="20.25" customHeight="1" x14ac:dyDescent="0.25">
      <c r="A41" s="8"/>
      <c r="B41" s="66"/>
      <c r="C41" s="66"/>
      <c r="D41" s="66"/>
      <c r="E41" s="109" t="s">
        <v>78</v>
      </c>
      <c r="F41" s="87"/>
      <c r="G41" s="8"/>
      <c r="H41" s="8"/>
      <c r="J41" s="58"/>
      <c r="N41" s="8"/>
      <c r="P41" s="8"/>
      <c r="R41" s="473"/>
      <c r="S41" s="473"/>
      <c r="T41" s="473"/>
      <c r="U41" s="110" t="s">
        <v>78</v>
      </c>
      <c r="AF41" s="8"/>
    </row>
    <row r="42" spans="1:32" ht="20.25" customHeight="1" x14ac:dyDescent="0.25">
      <c r="A42" s="8"/>
      <c r="E42" s="107"/>
      <c r="P42" s="8"/>
      <c r="AF42" s="8"/>
    </row>
    <row r="43" spans="1:32" x14ac:dyDescent="0.25">
      <c r="A43" s="8"/>
      <c r="F43" s="7"/>
      <c r="P43" s="8"/>
      <c r="AF43" s="8"/>
    </row>
    <row r="44" spans="1:32" x14ac:dyDescent="0.25">
      <c r="A44" s="8"/>
      <c r="P44" s="8"/>
      <c r="AF44" s="8"/>
    </row>
    <row r="45" spans="1:32" x14ac:dyDescent="0.25">
      <c r="A45" s="8"/>
      <c r="P45" s="8"/>
      <c r="AF45" s="8"/>
    </row>
    <row r="46" spans="1:32" x14ac:dyDescent="0.25">
      <c r="A46" s="8"/>
      <c r="P46" s="8"/>
      <c r="AF46" s="8"/>
    </row>
    <row r="47" spans="1:32" x14ac:dyDescent="0.25">
      <c r="A47" s="8"/>
      <c r="P47" s="8"/>
      <c r="AF47" s="8"/>
    </row>
    <row r="48" spans="1:32" x14ac:dyDescent="0.25">
      <c r="A48" s="8"/>
      <c r="P48" s="8"/>
      <c r="AF48" s="8"/>
    </row>
    <row r="49" spans="1:32" x14ac:dyDescent="0.25">
      <c r="A49" s="8"/>
      <c r="P49" s="8"/>
      <c r="AF49" s="8"/>
    </row>
    <row r="50" spans="1:32" x14ac:dyDescent="0.25">
      <c r="A50" s="8"/>
      <c r="P50" s="8"/>
      <c r="AF50" s="8"/>
    </row>
    <row r="51" spans="1:32" x14ac:dyDescent="0.25">
      <c r="A51" s="8"/>
      <c r="P51" s="8"/>
      <c r="AF51" s="8"/>
    </row>
    <row r="52" spans="1:32" x14ac:dyDescent="0.25">
      <c r="A52" s="8"/>
      <c r="P52" s="8"/>
      <c r="AF52" s="8"/>
    </row>
    <row r="53" spans="1:32" x14ac:dyDescent="0.25">
      <c r="A53" s="8"/>
      <c r="P53" s="8"/>
      <c r="AF53" s="8"/>
    </row>
    <row r="54" spans="1:32" x14ac:dyDescent="0.25">
      <c r="A54" s="8"/>
      <c r="P54" s="8"/>
      <c r="AF54" s="8"/>
    </row>
    <row r="55" spans="1:32" x14ac:dyDescent="0.25">
      <c r="A55" s="8"/>
      <c r="P55" s="8"/>
      <c r="AF55" s="8"/>
    </row>
    <row r="56" spans="1:32" x14ac:dyDescent="0.25">
      <c r="A56" s="8"/>
      <c r="P56" s="8"/>
      <c r="AF56" s="8"/>
    </row>
    <row r="57" spans="1:32" x14ac:dyDescent="0.25">
      <c r="A57" s="8"/>
      <c r="P57" s="8"/>
      <c r="AF57" s="8"/>
    </row>
    <row r="58" spans="1:32" x14ac:dyDescent="0.25">
      <c r="A58" s="8"/>
      <c r="P58" s="8"/>
      <c r="AF58" s="8"/>
    </row>
    <row r="59" spans="1:32" x14ac:dyDescent="0.25">
      <c r="A59" s="8"/>
      <c r="P59" s="8"/>
      <c r="AF59" s="8"/>
    </row>
    <row r="60" spans="1:32" x14ac:dyDescent="0.25">
      <c r="A60" s="8"/>
      <c r="P60" s="8"/>
      <c r="AF60" s="8"/>
    </row>
    <row r="61" spans="1:32" x14ac:dyDescent="0.25">
      <c r="A61" s="8"/>
      <c r="P61" s="8"/>
      <c r="AF61" s="8"/>
    </row>
    <row r="62" spans="1:32" x14ac:dyDescent="0.25">
      <c r="A62" s="8"/>
      <c r="P62" s="8"/>
      <c r="AF62" s="8"/>
    </row>
    <row r="63" spans="1:32" x14ac:dyDescent="0.25">
      <c r="A63" s="8"/>
      <c r="P63" s="8"/>
      <c r="AF63" s="8"/>
    </row>
    <row r="64" spans="1:32" x14ac:dyDescent="0.25">
      <c r="A64" s="8"/>
      <c r="P64" s="8"/>
      <c r="AF64" s="8"/>
    </row>
    <row r="65" spans="1:32" x14ac:dyDescent="0.25">
      <c r="A65" s="8"/>
      <c r="P65" s="8"/>
      <c r="AF65" s="8"/>
    </row>
    <row r="66" spans="1:32" x14ac:dyDescent="0.25">
      <c r="A66" s="8"/>
      <c r="P66" s="8"/>
      <c r="AF66" s="8"/>
    </row>
    <row r="67" spans="1:32" x14ac:dyDescent="0.25">
      <c r="A67" s="8"/>
      <c r="P67" s="8"/>
      <c r="AF67" s="8"/>
    </row>
    <row r="68" spans="1:32" x14ac:dyDescent="0.25">
      <c r="A68" s="8"/>
      <c r="P68" s="8"/>
      <c r="AF68" s="8"/>
    </row>
    <row r="69" spans="1:32" x14ac:dyDescent="0.25">
      <c r="A69" s="8"/>
      <c r="P69" s="8"/>
      <c r="AF69" s="8"/>
    </row>
    <row r="70" spans="1:32" x14ac:dyDescent="0.25">
      <c r="A70" s="8"/>
      <c r="P70" s="8"/>
      <c r="AF70" s="8"/>
    </row>
    <row r="71" spans="1:32" x14ac:dyDescent="0.25">
      <c r="A71" s="8"/>
      <c r="P71" s="8"/>
      <c r="AF71" s="8"/>
    </row>
    <row r="72" spans="1:32" x14ac:dyDescent="0.25">
      <c r="A72" s="8"/>
      <c r="P72" s="8"/>
      <c r="AF72" s="8"/>
    </row>
    <row r="73" spans="1:32" x14ac:dyDescent="0.25">
      <c r="A73" s="8"/>
      <c r="P73" s="8"/>
      <c r="AF73" s="8"/>
    </row>
    <row r="74" spans="1:32" x14ac:dyDescent="0.25">
      <c r="A74" s="8"/>
      <c r="P74" s="8"/>
      <c r="AF74" s="8"/>
    </row>
    <row r="75" spans="1:32" x14ac:dyDescent="0.25">
      <c r="A75" s="8"/>
      <c r="P75" s="8"/>
      <c r="AF75" s="8"/>
    </row>
    <row r="76" spans="1:32" x14ac:dyDescent="0.25">
      <c r="A76" s="8"/>
      <c r="P76" s="8"/>
      <c r="AF76" s="8"/>
    </row>
    <row r="77" spans="1:32" x14ac:dyDescent="0.25">
      <c r="A77" s="8"/>
      <c r="P77" s="8"/>
      <c r="AF77" s="8"/>
    </row>
    <row r="78" spans="1:32" x14ac:dyDescent="0.25">
      <c r="A78" s="8"/>
      <c r="P78" s="8"/>
      <c r="AF78" s="8"/>
    </row>
    <row r="79" spans="1:32" x14ac:dyDescent="0.25">
      <c r="A79" s="8"/>
      <c r="P79" s="8"/>
      <c r="AF79" s="8"/>
    </row>
    <row r="80" spans="1:32" x14ac:dyDescent="0.25">
      <c r="P80" s="8"/>
      <c r="AF80" s="8"/>
    </row>
    <row r="81" spans="16:32" x14ac:dyDescent="0.25">
      <c r="P81" s="8"/>
      <c r="AF81" s="8"/>
    </row>
    <row r="82" spans="16:32" x14ac:dyDescent="0.25">
      <c r="P82" s="8"/>
      <c r="AF82" s="8"/>
    </row>
    <row r="83" spans="16:32" x14ac:dyDescent="0.25">
      <c r="P83" s="8"/>
      <c r="AF83" s="8"/>
    </row>
    <row r="84" spans="16:32" x14ac:dyDescent="0.25">
      <c r="P84" s="8"/>
      <c r="AF84" s="8"/>
    </row>
    <row r="85" spans="16:32" x14ac:dyDescent="0.25">
      <c r="P85" s="8"/>
      <c r="AF85" s="8"/>
    </row>
    <row r="86" spans="16:32" x14ac:dyDescent="0.25">
      <c r="P86" s="8"/>
      <c r="AF86" s="8"/>
    </row>
    <row r="87" spans="16:32" x14ac:dyDescent="0.25">
      <c r="P87" s="8"/>
      <c r="AF87" s="8"/>
    </row>
    <row r="88" spans="16:32" x14ac:dyDescent="0.25">
      <c r="P88" s="8"/>
      <c r="AF88" s="8"/>
    </row>
    <row r="89" spans="16:32" x14ac:dyDescent="0.25">
      <c r="P89" s="8"/>
      <c r="AF89" s="8"/>
    </row>
    <row r="90" spans="16:32" x14ac:dyDescent="0.25">
      <c r="P90" s="8"/>
      <c r="AF90" s="8"/>
    </row>
    <row r="91" spans="16:32" x14ac:dyDescent="0.25">
      <c r="P91" s="8"/>
      <c r="AF91" s="8"/>
    </row>
    <row r="92" spans="16:32" x14ac:dyDescent="0.25">
      <c r="P92" s="8"/>
    </row>
    <row r="93" spans="16:32" x14ac:dyDescent="0.25">
      <c r="P93" s="8"/>
    </row>
    <row r="94" spans="16:32" x14ac:dyDescent="0.25">
      <c r="P94" s="8"/>
    </row>
    <row r="95" spans="16:32" x14ac:dyDescent="0.25">
      <c r="P95" s="8"/>
    </row>
    <row r="96" spans="16:32" x14ac:dyDescent="0.25">
      <c r="P96" s="8"/>
    </row>
    <row r="97" spans="16:16" x14ac:dyDescent="0.25">
      <c r="P97" s="8"/>
    </row>
    <row r="98" spans="16:16" x14ac:dyDescent="0.25">
      <c r="P98" s="8"/>
    </row>
    <row r="99" spans="16:16" x14ac:dyDescent="0.25">
      <c r="P99" s="8"/>
    </row>
    <row r="100" spans="16:16" x14ac:dyDescent="0.25">
      <c r="P100" s="8"/>
    </row>
    <row r="101" spans="16:16" x14ac:dyDescent="0.25">
      <c r="P101" s="8"/>
    </row>
    <row r="102" spans="16:16" x14ac:dyDescent="0.25">
      <c r="P102" s="8"/>
    </row>
    <row r="103" spans="16:16" x14ac:dyDescent="0.25">
      <c r="P103" s="8"/>
    </row>
    <row r="104" spans="16:16" x14ac:dyDescent="0.25">
      <c r="P104" s="8"/>
    </row>
  </sheetData>
  <mergeCells count="385">
    <mergeCell ref="L28:L29"/>
    <mergeCell ref="L30:L31"/>
    <mergeCell ref="L32:L33"/>
    <mergeCell ref="L34:L35"/>
    <mergeCell ref="L36:L37"/>
    <mergeCell ref="L38:L3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B40:C40"/>
    <mergeCell ref="R40:S40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R38:T39"/>
    <mergeCell ref="O32:O33"/>
    <mergeCell ref="O34:O35"/>
    <mergeCell ref="O36:O37"/>
    <mergeCell ref="O38:O39"/>
    <mergeCell ref="P10:P39"/>
    <mergeCell ref="O24:O25"/>
    <mergeCell ref="U38:U39"/>
    <mergeCell ref="R41:T41"/>
    <mergeCell ref="V7:W7"/>
    <mergeCell ref="Y7:Z7"/>
    <mergeCell ref="AE7:AF7"/>
    <mergeCell ref="AE8:AF9"/>
    <mergeCell ref="AF10:AF39"/>
    <mergeCell ref="R28:T29"/>
    <mergeCell ref="U28:U29"/>
    <mergeCell ref="R30:T31"/>
    <mergeCell ref="U30:U31"/>
    <mergeCell ref="R32:T33"/>
    <mergeCell ref="U32:U33"/>
    <mergeCell ref="R34:T35"/>
    <mergeCell ref="U34:U35"/>
    <mergeCell ref="R36:T37"/>
    <mergeCell ref="U36:U37"/>
    <mergeCell ref="R16:T17"/>
    <mergeCell ref="U16:U17"/>
    <mergeCell ref="R18:T19"/>
    <mergeCell ref="U18:U19"/>
    <mergeCell ref="R20:T21"/>
    <mergeCell ref="U20:U21"/>
    <mergeCell ref="R22:T23"/>
    <mergeCell ref="R1:T4"/>
    <mergeCell ref="U1:U4"/>
    <mergeCell ref="R5:T5"/>
    <mergeCell ref="R9:T9"/>
    <mergeCell ref="R10:T11"/>
    <mergeCell ref="U10:U11"/>
    <mergeCell ref="R12:T13"/>
    <mergeCell ref="U12:U13"/>
    <mergeCell ref="R7:S7"/>
    <mergeCell ref="R8:S8"/>
    <mergeCell ref="X36:X37"/>
    <mergeCell ref="X38:X39"/>
    <mergeCell ref="Y38:Y39"/>
    <mergeCell ref="Y36:Y37"/>
    <mergeCell ref="Y34:Y35"/>
    <mergeCell ref="Y32:Y33"/>
    <mergeCell ref="Y30:Y31"/>
    <mergeCell ref="Y28:Y29"/>
    <mergeCell ref="Y26:Y27"/>
    <mergeCell ref="W38:W39"/>
    <mergeCell ref="W36:W37"/>
    <mergeCell ref="W34:W35"/>
    <mergeCell ref="W32:W33"/>
    <mergeCell ref="W30:W31"/>
    <mergeCell ref="W28:W29"/>
    <mergeCell ref="W26:W27"/>
    <mergeCell ref="W24:W25"/>
    <mergeCell ref="W22:W23"/>
    <mergeCell ref="V36:V37"/>
    <mergeCell ref="V38:V39"/>
    <mergeCell ref="R14:T15"/>
    <mergeCell ref="U14:U15"/>
    <mergeCell ref="F7:G7"/>
    <mergeCell ref="I7:J7"/>
    <mergeCell ref="V10:V11"/>
    <mergeCell ref="V12:V13"/>
    <mergeCell ref="V14:V15"/>
    <mergeCell ref="V16:V17"/>
    <mergeCell ref="V18:V19"/>
    <mergeCell ref="V20:V21"/>
    <mergeCell ref="V22:V23"/>
    <mergeCell ref="O8:P9"/>
    <mergeCell ref="O7:P7"/>
    <mergeCell ref="O10:O11"/>
    <mergeCell ref="O12:O13"/>
    <mergeCell ref="O14:O15"/>
    <mergeCell ref="O16:O17"/>
    <mergeCell ref="O18:O19"/>
    <mergeCell ref="O20:O21"/>
    <mergeCell ref="O22:O23"/>
    <mergeCell ref="I22:I23"/>
    <mergeCell ref="I10:I11"/>
    <mergeCell ref="O28:O29"/>
    <mergeCell ref="O30:O31"/>
    <mergeCell ref="W20:W21"/>
    <mergeCell ref="W18:W19"/>
    <mergeCell ref="W16:W17"/>
    <mergeCell ref="W14:W15"/>
    <mergeCell ref="AD16:AD17"/>
    <mergeCell ref="K16:K17"/>
    <mergeCell ref="M16:M17"/>
    <mergeCell ref="M22:M23"/>
    <mergeCell ref="Z22:Z23"/>
    <mergeCell ref="AB26:AB27"/>
    <mergeCell ref="V24:V25"/>
    <mergeCell ref="V26:V27"/>
    <mergeCell ref="V28:V29"/>
    <mergeCell ref="V30:V31"/>
    <mergeCell ref="X14:X15"/>
    <mergeCell ref="X16:X17"/>
    <mergeCell ref="X18:X19"/>
    <mergeCell ref="X20:X21"/>
    <mergeCell ref="X22:X23"/>
    <mergeCell ref="X24:X25"/>
    <mergeCell ref="X26:X27"/>
    <mergeCell ref="X28:X29"/>
    <mergeCell ref="AE22:AE23"/>
    <mergeCell ref="I24:I25"/>
    <mergeCell ref="AA22:AA23"/>
    <mergeCell ref="AB22:AB23"/>
    <mergeCell ref="AD22:AD23"/>
    <mergeCell ref="Z24:Z25"/>
    <mergeCell ref="K22:K23"/>
    <mergeCell ref="E1:E4"/>
    <mergeCell ref="K14:K15"/>
    <mergeCell ref="AE16:AE17"/>
    <mergeCell ref="AA16:AA17"/>
    <mergeCell ref="AB16:AB17"/>
    <mergeCell ref="G20:G21"/>
    <mergeCell ref="H20:H21"/>
    <mergeCell ref="I20:I21"/>
    <mergeCell ref="AD10:AD11"/>
    <mergeCell ref="J10:J11"/>
    <mergeCell ref="K10:K11"/>
    <mergeCell ref="M10:M11"/>
    <mergeCell ref="AB12:AB13"/>
    <mergeCell ref="AB10:AB11"/>
    <mergeCell ref="AA20:AA21"/>
    <mergeCell ref="AB20:AB21"/>
    <mergeCell ref="AD20:AD21"/>
    <mergeCell ref="AE18:AE19"/>
    <mergeCell ref="AA18:AA19"/>
    <mergeCell ref="AB18:AB19"/>
    <mergeCell ref="AD18:AD19"/>
    <mergeCell ref="K18:K19"/>
    <mergeCell ref="M18:M19"/>
    <mergeCell ref="Z18:Z19"/>
    <mergeCell ref="AE20:AE21"/>
    <mergeCell ref="Z20:Z21"/>
    <mergeCell ref="K20:K21"/>
    <mergeCell ref="M20:M21"/>
    <mergeCell ref="Y20:Y21"/>
    <mergeCell ref="Y18:Y19"/>
    <mergeCell ref="B24:D25"/>
    <mergeCell ref="E24:E25"/>
    <mergeCell ref="F24:F25"/>
    <mergeCell ref="G24:G25"/>
    <mergeCell ref="H24:H25"/>
    <mergeCell ref="B26:D27"/>
    <mergeCell ref="Z16:Z17"/>
    <mergeCell ref="J16:J17"/>
    <mergeCell ref="J18:J19"/>
    <mergeCell ref="J20:J21"/>
    <mergeCell ref="J22:J23"/>
    <mergeCell ref="J24:J25"/>
    <mergeCell ref="J26:J27"/>
    <mergeCell ref="O26:O27"/>
    <mergeCell ref="Y24:Y25"/>
    <mergeCell ref="Y22:Y23"/>
    <mergeCell ref="Y16:Y17"/>
    <mergeCell ref="U22:U23"/>
    <mergeCell ref="R24:T25"/>
    <mergeCell ref="U24:U25"/>
    <mergeCell ref="I18:I19"/>
    <mergeCell ref="E16:E17"/>
    <mergeCell ref="F16:F17"/>
    <mergeCell ref="G16:G17"/>
    <mergeCell ref="H16:H17"/>
    <mergeCell ref="I16:I17"/>
    <mergeCell ref="B20:D21"/>
    <mergeCell ref="E20:E21"/>
    <mergeCell ref="F20:F21"/>
    <mergeCell ref="B1:D4"/>
    <mergeCell ref="B9:D9"/>
    <mergeCell ref="B16:D17"/>
    <mergeCell ref="B10:D11"/>
    <mergeCell ref="B18:D19"/>
    <mergeCell ref="E18:E19"/>
    <mergeCell ref="F18:F19"/>
    <mergeCell ref="G18:G19"/>
    <mergeCell ref="H18:H19"/>
    <mergeCell ref="B5:D5"/>
    <mergeCell ref="E10:E11"/>
    <mergeCell ref="F10:F11"/>
    <mergeCell ref="G10:G11"/>
    <mergeCell ref="H10:H11"/>
    <mergeCell ref="B7:C7"/>
    <mergeCell ref="B8:C8"/>
    <mergeCell ref="B14:D15"/>
    <mergeCell ref="E14:E15"/>
    <mergeCell ref="F14:F15"/>
    <mergeCell ref="AE24:AE25"/>
    <mergeCell ref="B22:D23"/>
    <mergeCell ref="E22:E23"/>
    <mergeCell ref="F22:F23"/>
    <mergeCell ref="G22:G23"/>
    <mergeCell ref="H22:H23"/>
    <mergeCell ref="E26:E27"/>
    <mergeCell ref="F26:F27"/>
    <mergeCell ref="G26:G27"/>
    <mergeCell ref="H26:H27"/>
    <mergeCell ref="I26:I27"/>
    <mergeCell ref="AA24:AA25"/>
    <mergeCell ref="AB24:AB25"/>
    <mergeCell ref="AD24:AD25"/>
    <mergeCell ref="K24:K25"/>
    <mergeCell ref="M24:M25"/>
    <mergeCell ref="AD26:AD27"/>
    <mergeCell ref="K26:K27"/>
    <mergeCell ref="M26:M27"/>
    <mergeCell ref="Z26:Z27"/>
    <mergeCell ref="R26:T27"/>
    <mergeCell ref="U26:U27"/>
    <mergeCell ref="AE26:AE27"/>
    <mergeCell ref="AA26:AA27"/>
    <mergeCell ref="B32:D33"/>
    <mergeCell ref="E32:E33"/>
    <mergeCell ref="F32:F33"/>
    <mergeCell ref="G32:G33"/>
    <mergeCell ref="H32:H33"/>
    <mergeCell ref="I32:I33"/>
    <mergeCell ref="J32:J33"/>
    <mergeCell ref="AE28:AE29"/>
    <mergeCell ref="AA28:AA29"/>
    <mergeCell ref="AB28:AB29"/>
    <mergeCell ref="AD28:AD29"/>
    <mergeCell ref="K28:K29"/>
    <mergeCell ref="M28:M29"/>
    <mergeCell ref="Z28:Z29"/>
    <mergeCell ref="B28:D29"/>
    <mergeCell ref="E28:E29"/>
    <mergeCell ref="F28:F29"/>
    <mergeCell ref="G28:G29"/>
    <mergeCell ref="AE30:AE31"/>
    <mergeCell ref="Z30:Z31"/>
    <mergeCell ref="H28:H29"/>
    <mergeCell ref="I28:I29"/>
    <mergeCell ref="H30:H31"/>
    <mergeCell ref="J28:J29"/>
    <mergeCell ref="E38:E39"/>
    <mergeCell ref="F38:F39"/>
    <mergeCell ref="G38:G39"/>
    <mergeCell ref="H38:H39"/>
    <mergeCell ref="I38:I39"/>
    <mergeCell ref="J38:J39"/>
    <mergeCell ref="AA32:AA33"/>
    <mergeCell ref="AB32:AB33"/>
    <mergeCell ref="AD32:AD33"/>
    <mergeCell ref="M32:M33"/>
    <mergeCell ref="Z32:Z33"/>
    <mergeCell ref="AD36:AD37"/>
    <mergeCell ref="AB36:AB37"/>
    <mergeCell ref="AA36:AA37"/>
    <mergeCell ref="Z36:Z37"/>
    <mergeCell ref="H36:H37"/>
    <mergeCell ref="K32:K33"/>
    <mergeCell ref="K34:K35"/>
    <mergeCell ref="K36:K37"/>
    <mergeCell ref="K38:K39"/>
    <mergeCell ref="M36:M37"/>
    <mergeCell ref="J36:J37"/>
    <mergeCell ref="I36:I37"/>
    <mergeCell ref="G34:G35"/>
    <mergeCell ref="AE36:AE37"/>
    <mergeCell ref="AD34:AD35"/>
    <mergeCell ref="Z34:Z35"/>
    <mergeCell ref="AA34:AA35"/>
    <mergeCell ref="AB34:AB35"/>
    <mergeCell ref="AE38:AE39"/>
    <mergeCell ref="E30:E31"/>
    <mergeCell ref="B30:D31"/>
    <mergeCell ref="E34:E35"/>
    <mergeCell ref="E36:E37"/>
    <mergeCell ref="B34:D35"/>
    <mergeCell ref="B36:D37"/>
    <mergeCell ref="F34:F35"/>
    <mergeCell ref="AA38:AA39"/>
    <mergeCell ref="AB38:AB39"/>
    <mergeCell ref="AD38:AD39"/>
    <mergeCell ref="M38:M39"/>
    <mergeCell ref="Z38:Z39"/>
    <mergeCell ref="AE32:AE33"/>
    <mergeCell ref="B38:D39"/>
    <mergeCell ref="G36:G37"/>
    <mergeCell ref="F36:F37"/>
    <mergeCell ref="F30:F31"/>
    <mergeCell ref="G30:G31"/>
    <mergeCell ref="H34:H35"/>
    <mergeCell ref="I34:I35"/>
    <mergeCell ref="J34:J35"/>
    <mergeCell ref="M34:M35"/>
    <mergeCell ref="J30:J31"/>
    <mergeCell ref="AE34:AE35"/>
    <mergeCell ref="AA30:AA31"/>
    <mergeCell ref="AB30:AB31"/>
    <mergeCell ref="AD30:AD31"/>
    <mergeCell ref="I30:I31"/>
    <mergeCell ref="K30:K31"/>
    <mergeCell ref="M30:M31"/>
    <mergeCell ref="V32:V33"/>
    <mergeCell ref="V34:V35"/>
    <mergeCell ref="X30:X31"/>
    <mergeCell ref="X32:X33"/>
    <mergeCell ref="X34:X35"/>
    <mergeCell ref="AC32:AC33"/>
    <mergeCell ref="AC34:AC35"/>
    <mergeCell ref="M14:M15"/>
    <mergeCell ref="Z14:Z15"/>
    <mergeCell ref="AA14:AA15"/>
    <mergeCell ref="AD12:AD13"/>
    <mergeCell ref="AE10:AE11"/>
    <mergeCell ref="M12:M13"/>
    <mergeCell ref="K12:K13"/>
    <mergeCell ref="AE14:AE15"/>
    <mergeCell ref="Z12:Z13"/>
    <mergeCell ref="AA12:AA13"/>
    <mergeCell ref="Z10:Z11"/>
    <mergeCell ref="AA10:AA11"/>
    <mergeCell ref="W12:W13"/>
    <mergeCell ref="W10:W11"/>
    <mergeCell ref="X10:X11"/>
    <mergeCell ref="X12:X13"/>
    <mergeCell ref="Y10:Y11"/>
    <mergeCell ref="Y14:Y15"/>
    <mergeCell ref="Y12:Y13"/>
    <mergeCell ref="AB14:AB15"/>
    <mergeCell ref="AD14:AD15"/>
    <mergeCell ref="AE12:AE13"/>
    <mergeCell ref="AC10:AC11"/>
    <mergeCell ref="AC12:AC13"/>
    <mergeCell ref="B12:D13"/>
    <mergeCell ref="E12:E13"/>
    <mergeCell ref="F12:F13"/>
    <mergeCell ref="G12:G13"/>
    <mergeCell ref="H12:H13"/>
    <mergeCell ref="I12:I13"/>
    <mergeCell ref="J12:J13"/>
    <mergeCell ref="G14:G15"/>
    <mergeCell ref="H14:H15"/>
    <mergeCell ref="I14:I15"/>
    <mergeCell ref="J14:J15"/>
    <mergeCell ref="AC36:AC37"/>
    <mergeCell ref="AC38:AC39"/>
    <mergeCell ref="AC14:AC15"/>
    <mergeCell ref="AC16:AC17"/>
    <mergeCell ref="AC18:AC19"/>
    <mergeCell ref="AC20:AC21"/>
    <mergeCell ref="AC22:AC23"/>
    <mergeCell ref="AC24:AC25"/>
    <mergeCell ref="AC26:AC27"/>
    <mergeCell ref="AC28:AC29"/>
    <mergeCell ref="AC30:AC31"/>
  </mergeCells>
  <printOptions horizontalCentered="1"/>
  <pageMargins left="0.49" right="0.5" top="0.2" bottom="0.2" header="0" footer="0"/>
  <pageSetup scale="86" fitToWidth="2" orientation="landscape" r:id="rId1"/>
  <headerFooter>
    <oddFooter>&amp;CPrepared by Raymond A. Macik &amp; (&amp;D)&amp;RPage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BRODHEAD</vt:lpstr>
      <vt:lpstr>MCMICHAEL</vt:lpstr>
      <vt:lpstr>BRODHEAD!Print_Area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estevens</cp:lastModifiedBy>
  <cp:lastPrinted>2014-09-30T16:56:27Z</cp:lastPrinted>
  <dcterms:created xsi:type="dcterms:W3CDTF">2014-08-01T11:17:33Z</dcterms:created>
  <dcterms:modified xsi:type="dcterms:W3CDTF">2014-10-01T00:55:04Z</dcterms:modified>
</cp:coreProperties>
</file>